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commodities_servizio\dicembre2025\"/>
    </mc:Choice>
  </mc:AlternateContent>
  <xr:revisionPtr revIDLastSave="0" documentId="8_{7DC1DCED-1560-42ED-839E-EB332A943354}" xr6:coauthVersionLast="47" xr6:coauthVersionMax="47" xr10:uidLastSave="{00000000-0000-0000-0000-000000000000}"/>
  <bookViews>
    <workbookView xWindow="-120" yWindow="-120" windowWidth="20730" windowHeight="11040" tabRatio="601" xr2:uid="{80991B01-FC47-47FD-8D68-A293F23466AC}"/>
  </bookViews>
  <sheets>
    <sheet name="Orders" sheetId="1" r:id="rId1"/>
  </sheets>
  <definedNames>
    <definedName name="equity">Orders!$X$2:$X$7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9" i="1" l="1"/>
  <c r="I89" i="1"/>
  <c r="L89" i="1"/>
  <c r="H89" i="1"/>
  <c r="H88" i="1"/>
  <c r="I88" i="1"/>
  <c r="J88" i="1"/>
  <c r="K88" i="1"/>
  <c r="L88" i="1"/>
  <c r="M88" i="1"/>
  <c r="H87" i="1"/>
  <c r="I87" i="1"/>
  <c r="J87" i="1"/>
  <c r="L87" i="1"/>
  <c r="M87" i="1"/>
  <c r="J86" i="1"/>
  <c r="K86" i="1"/>
  <c r="I86" i="1"/>
  <c r="L86" i="1"/>
  <c r="H86" i="1"/>
  <c r="J85" i="1"/>
  <c r="I85" i="1"/>
  <c r="H85" i="1"/>
  <c r="L85" i="1"/>
  <c r="K85" i="1"/>
  <c r="J84" i="1"/>
  <c r="I84" i="1"/>
  <c r="L84" i="1"/>
  <c r="H84" i="1"/>
  <c r="J83" i="1"/>
  <c r="K83" i="1"/>
  <c r="L83" i="1"/>
  <c r="M83" i="1"/>
  <c r="I83" i="1"/>
  <c r="H83" i="1"/>
  <c r="H82" i="1"/>
  <c r="K82" i="1"/>
  <c r="I82" i="1"/>
  <c r="J82" i="1"/>
  <c r="H81" i="1"/>
  <c r="K81" i="1"/>
  <c r="I81" i="1"/>
  <c r="J81" i="1"/>
  <c r="L81" i="1"/>
  <c r="H80" i="1"/>
  <c r="I80" i="1"/>
  <c r="J80" i="1"/>
  <c r="L80" i="1"/>
  <c r="M80" i="1"/>
  <c r="H78" i="1"/>
  <c r="I78" i="1"/>
  <c r="L78" i="1"/>
  <c r="J78" i="1"/>
  <c r="H79" i="1"/>
  <c r="K79" i="1"/>
  <c r="I79" i="1"/>
  <c r="L79" i="1"/>
  <c r="M79" i="1"/>
  <c r="J79" i="1"/>
  <c r="J77" i="1"/>
  <c r="I77" i="1"/>
  <c r="L77" i="1"/>
  <c r="H77" i="1"/>
  <c r="K77" i="1"/>
  <c r="H76" i="1"/>
  <c r="L76" i="1"/>
  <c r="I76" i="1"/>
  <c r="J76" i="1"/>
  <c r="L75" i="1"/>
  <c r="J75" i="1"/>
  <c r="I75" i="1"/>
  <c r="H75" i="1"/>
  <c r="H74" i="1"/>
  <c r="I74" i="1"/>
  <c r="L74" i="1"/>
  <c r="M74" i="1"/>
  <c r="J74" i="1"/>
  <c r="J73" i="1"/>
  <c r="K73" i="1"/>
  <c r="I73" i="1"/>
  <c r="H73" i="1"/>
  <c r="L73" i="1"/>
  <c r="M73" i="1"/>
  <c r="H72" i="1"/>
  <c r="M72" i="1"/>
  <c r="I72" i="1"/>
  <c r="J72" i="1"/>
  <c r="L72" i="1"/>
  <c r="J71" i="1"/>
  <c r="K71" i="1"/>
  <c r="L71" i="1"/>
  <c r="H71" i="1"/>
  <c r="M71" i="1"/>
  <c r="I71" i="1"/>
  <c r="H70" i="1"/>
  <c r="K70" i="1"/>
  <c r="I70" i="1"/>
  <c r="L70" i="1"/>
  <c r="J70" i="1"/>
  <c r="H69" i="1"/>
  <c r="I69" i="1"/>
  <c r="L69" i="1"/>
  <c r="J69" i="1"/>
  <c r="L68" i="1"/>
  <c r="J68" i="1"/>
  <c r="K68" i="1"/>
  <c r="I68" i="1"/>
  <c r="H68" i="1"/>
  <c r="J67" i="1"/>
  <c r="I67" i="1"/>
  <c r="L67" i="1"/>
  <c r="H67" i="1"/>
  <c r="M67" i="1"/>
  <c r="J66" i="1"/>
  <c r="I66" i="1"/>
  <c r="L66" i="1"/>
  <c r="H66" i="1"/>
  <c r="M66" i="1"/>
  <c r="L65" i="1"/>
  <c r="J65" i="1"/>
  <c r="I65" i="1"/>
  <c r="H65" i="1"/>
  <c r="J64" i="1"/>
  <c r="K64" i="1"/>
  <c r="I64" i="1"/>
  <c r="L64" i="1"/>
  <c r="M64" i="1"/>
  <c r="H64" i="1"/>
  <c r="H63" i="1"/>
  <c r="M63" i="1"/>
  <c r="I63" i="1"/>
  <c r="J63" i="1"/>
  <c r="K63" i="1"/>
  <c r="L63" i="1"/>
  <c r="H62" i="1"/>
  <c r="K62" i="1"/>
  <c r="I62" i="1"/>
  <c r="L62" i="1"/>
  <c r="J62" i="1"/>
  <c r="H61" i="1"/>
  <c r="I61" i="1"/>
  <c r="J61" i="1"/>
  <c r="H60" i="1"/>
  <c r="I60" i="1"/>
  <c r="L60" i="1"/>
  <c r="M60" i="1"/>
  <c r="J60" i="1"/>
  <c r="H59" i="1"/>
  <c r="I59" i="1"/>
  <c r="L59" i="1"/>
  <c r="M59" i="1"/>
  <c r="J59" i="1"/>
  <c r="L58" i="1"/>
  <c r="M58" i="1"/>
  <c r="J58" i="1"/>
  <c r="K58" i="1"/>
  <c r="I58" i="1"/>
  <c r="H58" i="1"/>
  <c r="H57" i="1"/>
  <c r="K57" i="1"/>
  <c r="I57" i="1"/>
  <c r="J57" i="1"/>
  <c r="H56" i="1"/>
  <c r="I56" i="1"/>
  <c r="L56" i="1"/>
  <c r="M56" i="1"/>
  <c r="J56" i="1"/>
  <c r="K56" i="1"/>
  <c r="H55" i="1"/>
  <c r="I55" i="1"/>
  <c r="L55" i="1"/>
  <c r="J55" i="1"/>
  <c r="H53" i="1"/>
  <c r="K53" i="1"/>
  <c r="I53" i="1"/>
  <c r="L53" i="1"/>
  <c r="J53" i="1"/>
  <c r="H54" i="1"/>
  <c r="K54" i="1"/>
  <c r="I54" i="1"/>
  <c r="L54" i="1"/>
  <c r="J54" i="1"/>
  <c r="H52" i="1"/>
  <c r="K52" i="1"/>
  <c r="I52" i="1"/>
  <c r="L52" i="1"/>
  <c r="J52" i="1"/>
  <c r="H51" i="1"/>
  <c r="I51" i="1"/>
  <c r="L51" i="1"/>
  <c r="J51" i="1"/>
  <c r="H50" i="1"/>
  <c r="K50" i="1"/>
  <c r="I50" i="1"/>
  <c r="L50" i="1"/>
  <c r="J50" i="1"/>
  <c r="H49" i="1"/>
  <c r="I49" i="1"/>
  <c r="L49" i="1"/>
  <c r="M49" i="1"/>
  <c r="J49" i="1"/>
  <c r="H48" i="1"/>
  <c r="M48" i="1"/>
  <c r="I48" i="1"/>
  <c r="L48" i="1"/>
  <c r="J48" i="1"/>
  <c r="H47" i="1"/>
  <c r="L47" i="1"/>
  <c r="I47" i="1"/>
  <c r="J47" i="1"/>
  <c r="K47" i="1"/>
  <c r="H46" i="1"/>
  <c r="I46" i="1"/>
  <c r="L46" i="1"/>
  <c r="J46" i="1"/>
  <c r="H45" i="1"/>
  <c r="L45" i="1"/>
  <c r="I45" i="1"/>
  <c r="J45" i="1"/>
  <c r="J44" i="1"/>
  <c r="I44" i="1"/>
  <c r="H44" i="1"/>
  <c r="L44" i="1"/>
  <c r="H43" i="1"/>
  <c r="K43" i="1"/>
  <c r="I43" i="1"/>
  <c r="J43" i="1"/>
  <c r="H42" i="1"/>
  <c r="K42" i="1"/>
  <c r="I42" i="1"/>
  <c r="J42" i="1"/>
  <c r="J41" i="1"/>
  <c r="I41" i="1"/>
  <c r="H41" i="1"/>
  <c r="L41" i="1"/>
  <c r="M41" i="1"/>
  <c r="J40" i="1"/>
  <c r="I40" i="1"/>
  <c r="H40" i="1"/>
  <c r="J39" i="1"/>
  <c r="I39" i="1"/>
  <c r="L39" i="1"/>
  <c r="M39" i="1"/>
  <c r="H39" i="1"/>
  <c r="K39" i="1"/>
  <c r="H37" i="1"/>
  <c r="I37" i="1"/>
  <c r="L37" i="1"/>
  <c r="J37" i="1"/>
  <c r="K37" i="1"/>
  <c r="H38" i="1"/>
  <c r="K38" i="1"/>
  <c r="I38" i="1"/>
  <c r="J38" i="1"/>
  <c r="L38" i="1"/>
  <c r="M38" i="1"/>
  <c r="J33" i="1"/>
  <c r="K33" i="1"/>
  <c r="I33" i="1"/>
  <c r="L33" i="1"/>
  <c r="H33" i="1"/>
  <c r="H35" i="1"/>
  <c r="K35" i="1"/>
  <c r="I35" i="1"/>
  <c r="J35" i="1"/>
  <c r="H36" i="1"/>
  <c r="I36" i="1"/>
  <c r="L36" i="1"/>
  <c r="J36" i="1"/>
  <c r="K36" i="1"/>
  <c r="H34" i="1"/>
  <c r="K34" i="1"/>
  <c r="I34" i="1"/>
  <c r="L34" i="1"/>
  <c r="J34" i="1"/>
  <c r="J32" i="1"/>
  <c r="I32" i="1"/>
  <c r="H32" i="1"/>
  <c r="L32" i="1"/>
  <c r="M32" i="1"/>
  <c r="J31" i="1"/>
  <c r="I31" i="1"/>
  <c r="H31" i="1"/>
  <c r="L31" i="1"/>
  <c r="M31" i="1"/>
  <c r="H30" i="1"/>
  <c r="K30" i="1"/>
  <c r="L30" i="1"/>
  <c r="I30" i="1"/>
  <c r="J30" i="1"/>
  <c r="H29" i="1"/>
  <c r="K29" i="1"/>
  <c r="I29" i="1"/>
  <c r="J29" i="1"/>
  <c r="J28" i="1"/>
  <c r="I28" i="1"/>
  <c r="H28" i="1"/>
  <c r="K28" i="1"/>
  <c r="H27" i="1"/>
  <c r="I27" i="1"/>
  <c r="J27" i="1"/>
  <c r="K27" i="1"/>
  <c r="H25" i="1"/>
  <c r="I25" i="1"/>
  <c r="L25" i="1"/>
  <c r="M25" i="1"/>
  <c r="J25" i="1"/>
  <c r="H26" i="1"/>
  <c r="K26" i="1"/>
  <c r="I26" i="1"/>
  <c r="J26" i="1"/>
  <c r="L26" i="1"/>
  <c r="H23" i="1"/>
  <c r="M23" i="1"/>
  <c r="I23" i="1"/>
  <c r="J23" i="1"/>
  <c r="L23" i="1"/>
  <c r="H24" i="1"/>
  <c r="L24" i="1"/>
  <c r="I24" i="1"/>
  <c r="J24" i="1"/>
  <c r="H22" i="1"/>
  <c r="L22" i="1"/>
  <c r="M22" i="1"/>
  <c r="I22" i="1"/>
  <c r="J22" i="1"/>
  <c r="K22" i="1"/>
  <c r="H21" i="1"/>
  <c r="I21" i="1"/>
  <c r="J21" i="1"/>
  <c r="H20" i="1"/>
  <c r="I20" i="1"/>
  <c r="L20" i="1"/>
  <c r="J20" i="1"/>
  <c r="H19" i="1"/>
  <c r="I19" i="1"/>
  <c r="L19" i="1"/>
  <c r="M19" i="1"/>
  <c r="J19" i="1"/>
  <c r="K19" i="1"/>
  <c r="J18" i="1"/>
  <c r="I18" i="1"/>
  <c r="L18" i="1"/>
  <c r="M18" i="1"/>
  <c r="H18" i="1"/>
  <c r="H17" i="1"/>
  <c r="K17" i="1"/>
  <c r="I17" i="1"/>
  <c r="L17" i="1"/>
  <c r="J17" i="1"/>
  <c r="J16" i="1"/>
  <c r="K16" i="1"/>
  <c r="H16" i="1"/>
  <c r="L16" i="1"/>
  <c r="I16" i="1"/>
  <c r="H15" i="1"/>
  <c r="I15" i="1"/>
  <c r="L15" i="1"/>
  <c r="M15" i="1"/>
  <c r="J15" i="1"/>
  <c r="K15" i="1"/>
  <c r="H14" i="1"/>
  <c r="I14" i="1"/>
  <c r="L14" i="1"/>
  <c r="M14" i="1"/>
  <c r="J14" i="1"/>
  <c r="K14" i="1"/>
  <c r="K13" i="1"/>
  <c r="J13" i="1"/>
  <c r="I13" i="1"/>
  <c r="H13" i="1"/>
  <c r="L13" i="1"/>
  <c r="H12" i="1"/>
  <c r="K12" i="1"/>
  <c r="I12" i="1"/>
  <c r="L12" i="1"/>
  <c r="J12" i="1"/>
  <c r="H11" i="1"/>
  <c r="I11" i="1"/>
  <c r="L11" i="1"/>
  <c r="J11" i="1"/>
  <c r="K11" i="1"/>
  <c r="H10" i="1"/>
  <c r="I10" i="1"/>
  <c r="L10" i="1"/>
  <c r="J10" i="1"/>
  <c r="H9" i="1"/>
  <c r="M9" i="1"/>
  <c r="I9" i="1"/>
  <c r="L9" i="1"/>
  <c r="J9" i="1"/>
  <c r="H8" i="1"/>
  <c r="K8" i="1"/>
  <c r="I8" i="1"/>
  <c r="L8" i="1"/>
  <c r="J8" i="1"/>
  <c r="J7" i="1"/>
  <c r="K7" i="1"/>
  <c r="I7" i="1"/>
  <c r="H7" i="1"/>
  <c r="L7" i="1"/>
  <c r="M7" i="1"/>
  <c r="H6" i="1"/>
  <c r="I6" i="1"/>
  <c r="L6" i="1"/>
  <c r="J6" i="1"/>
  <c r="K6" i="1"/>
  <c r="H5" i="1"/>
  <c r="K5" i="1"/>
  <c r="I5" i="1"/>
  <c r="L5" i="1"/>
  <c r="J5" i="1"/>
  <c r="N2" i="1"/>
  <c r="R2" i="1"/>
  <c r="S2" i="1"/>
  <c r="X2" i="1"/>
  <c r="X3" i="1"/>
  <c r="X4" i="1"/>
  <c r="X5" i="1"/>
  <c r="X6" i="1"/>
  <c r="X7" i="1"/>
  <c r="Q3" i="1"/>
  <c r="Q2" i="1"/>
  <c r="Q4" i="1"/>
  <c r="Q18" i="1"/>
  <c r="H4" i="1"/>
  <c r="M4" i="1"/>
  <c r="I4" i="1"/>
  <c r="L4" i="1"/>
  <c r="J4" i="1"/>
  <c r="K4" i="1"/>
  <c r="H3" i="1"/>
  <c r="K3" i="1"/>
  <c r="I3" i="1"/>
  <c r="J3" i="1"/>
  <c r="H2" i="1"/>
  <c r="M2" i="1"/>
  <c r="I2" i="1"/>
  <c r="L2" i="1"/>
  <c r="J2" i="1"/>
  <c r="K2" i="1"/>
  <c r="S6" i="1"/>
  <c r="S16" i="1"/>
  <c r="S9" i="1"/>
  <c r="Q19" i="1"/>
  <c r="R13" i="1"/>
  <c r="R14" i="1"/>
  <c r="R15" i="1"/>
  <c r="S13" i="1"/>
  <c r="S14" i="1"/>
  <c r="S15" i="1"/>
  <c r="Q7" i="1"/>
  <c r="Q13" i="1"/>
  <c r="Q8" i="1"/>
  <c r="Q6" i="1"/>
  <c r="R6" i="1"/>
  <c r="R16" i="1"/>
  <c r="R9" i="1"/>
  <c r="Q12" i="1"/>
  <c r="Q11" i="1"/>
  <c r="S18" i="1"/>
  <c r="R18" i="1"/>
  <c r="K9" i="1"/>
  <c r="K10" i="1"/>
  <c r="K18" i="1"/>
  <c r="M6" i="1"/>
  <c r="M17" i="1"/>
  <c r="L3" i="1"/>
  <c r="M3" i="1"/>
  <c r="M26" i="1"/>
  <c r="K25" i="1"/>
  <c r="L29" i="1"/>
  <c r="M29" i="1"/>
  <c r="K31" i="1"/>
  <c r="M37" i="1"/>
  <c r="K41" i="1"/>
  <c r="M46" i="1"/>
  <c r="K46" i="1"/>
  <c r="K48" i="1"/>
  <c r="K49" i="1"/>
  <c r="K51" i="1"/>
  <c r="L57" i="1"/>
  <c r="M57" i="1"/>
  <c r="K59" i="1"/>
  <c r="K60" i="1"/>
  <c r="K61" i="1"/>
  <c r="L61" i="1"/>
  <c r="M61" i="1"/>
  <c r="M65" i="1"/>
  <c r="K65" i="1"/>
  <c r="K66" i="1"/>
  <c r="M68" i="1"/>
  <c r="K69" i="1"/>
  <c r="K74" i="1"/>
  <c r="M75" i="1"/>
  <c r="K75" i="1"/>
  <c r="K76" i="1"/>
  <c r="M76" i="1"/>
  <c r="K80" i="1"/>
  <c r="L82" i="1"/>
  <c r="M82" i="1"/>
  <c r="M81" i="1"/>
  <c r="M86" i="1"/>
  <c r="M33" i="1"/>
  <c r="M69" i="1"/>
  <c r="M78" i="1"/>
  <c r="M84" i="1"/>
  <c r="Q16" i="1"/>
  <c r="Q9" i="1"/>
  <c r="M27" i="1"/>
  <c r="M10" i="1"/>
  <c r="M21" i="1"/>
  <c r="M8" i="1"/>
  <c r="M55" i="1"/>
  <c r="M51" i="1"/>
  <c r="M11" i="1"/>
  <c r="M20" i="1"/>
  <c r="M36" i="1"/>
  <c r="L21" i="1"/>
  <c r="L43" i="1"/>
  <c r="M43" i="1"/>
  <c r="M28" i="1"/>
  <c r="M5" i="1"/>
  <c r="L27" i="1"/>
  <c r="M54" i="1"/>
  <c r="K23" i="1"/>
  <c r="L40" i="1"/>
  <c r="M40" i="1"/>
  <c r="M77" i="1"/>
  <c r="K67" i="1"/>
  <c r="K45" i="1"/>
  <c r="K21" i="1"/>
  <c r="K20" i="1"/>
  <c r="Q14" i="1"/>
  <c r="Q15" i="1"/>
  <c r="K40" i="1"/>
  <c r="K84" i="1"/>
  <c r="K24" i="1"/>
  <c r="L28" i="1"/>
  <c r="M47" i="1"/>
  <c r="M53" i="1"/>
  <c r="K78" i="1"/>
  <c r="K55" i="1"/>
  <c r="M12" i="1"/>
  <c r="L35" i="1"/>
  <c r="M35" i="1"/>
  <c r="K44" i="1"/>
  <c r="K72" i="1"/>
  <c r="K32" i="1"/>
  <c r="M44" i="1"/>
  <c r="M62" i="1"/>
  <c r="M50" i="1"/>
  <c r="M13" i="1"/>
  <c r="M16" i="1"/>
  <c r="M24" i="1"/>
  <c r="M34" i="1"/>
  <c r="L42" i="1"/>
  <c r="M42" i="1"/>
  <c r="M45" i="1"/>
  <c r="M52" i="1"/>
  <c r="M70" i="1"/>
  <c r="M85" i="1"/>
  <c r="M30" i="1"/>
  <c r="K87" i="1"/>
  <c r="M89" i="1"/>
  <c r="K89" i="1"/>
</calcChain>
</file>

<file path=xl/sharedStrings.xml><?xml version="1.0" encoding="utf-8"?>
<sst xmlns="http://schemas.openxmlformats.org/spreadsheetml/2006/main" count="215" uniqueCount="76">
  <si>
    <t>Date
@Entry</t>
  </si>
  <si>
    <t>Name</t>
  </si>
  <si>
    <t>Type
BUY/SELL</t>
  </si>
  <si>
    <t>Quantity</t>
  </si>
  <si>
    <t>Price
@Entry</t>
  </si>
  <si>
    <t>Date
@Exit</t>
  </si>
  <si>
    <t>Price
@Exit</t>
  </si>
  <si>
    <t>Value
@Entry</t>
  </si>
  <si>
    <t>Value
@Exit</t>
  </si>
  <si>
    <t>Days</t>
  </si>
  <si>
    <t>H*J</t>
  </si>
  <si>
    <t>%</t>
  </si>
  <si>
    <t>Guad/Perd netta</t>
  </si>
  <si>
    <t>no. rows</t>
  </si>
  <si>
    <t>total</t>
  </si>
  <si>
    <t>long</t>
  </si>
  <si>
    <t>short</t>
  </si>
  <si>
    <t>date of
order</t>
  </si>
  <si>
    <t>value of
order</t>
  </si>
  <si>
    <t>money</t>
  </si>
  <si>
    <t>Wisdomtree Natural Gas</t>
  </si>
  <si>
    <t>BUY</t>
  </si>
  <si>
    <t>Total Net Profit</t>
  </si>
  <si>
    <t>Gross Profit</t>
  </si>
  <si>
    <t>WisdomTree Cocoa 2x Daily Leveraged - LCOC - AFF</t>
  </si>
  <si>
    <t>Gross Loss</t>
  </si>
  <si>
    <t>Sg Etc Silver +3x Daily Lever Collateral</t>
  </si>
  <si>
    <t>Total trades</t>
  </si>
  <si>
    <t>Wisdomtree Palladium 2x Daily Leveraged</t>
  </si>
  <si>
    <t>No winning</t>
  </si>
  <si>
    <t>No losing</t>
  </si>
  <si>
    <t>Wisdomtree Aluminium 2x Daily Leveraged</t>
  </si>
  <si>
    <t>% profitable</t>
  </si>
  <si>
    <t>largest winning</t>
  </si>
  <si>
    <t>WISDOMTREE SILVER 3X DAILY LEVERAGED</t>
  </si>
  <si>
    <t>largest losing</t>
  </si>
  <si>
    <t>avg winning</t>
  </si>
  <si>
    <t>avg losing</t>
  </si>
  <si>
    <t>WisdomTree Cocoa 2x Daily Leveraged</t>
  </si>
  <si>
    <t>avg win/avg loss</t>
  </si>
  <si>
    <t>Bitcoin Exchange Traded Crypto</t>
  </si>
  <si>
    <t>Average trade</t>
  </si>
  <si>
    <t>Profit factor</t>
  </si>
  <si>
    <t>Days in market</t>
  </si>
  <si>
    <t>WisdomTree Platinum 2x Daily Leveraged</t>
  </si>
  <si>
    <t>WISDOMTREE GOLD 3X DAILY LEVERAGED</t>
  </si>
  <si>
    <t>Equity Drawdown</t>
  </si>
  <si>
    <t>WisdomTree Wheat 3x Daily Leveraged</t>
  </si>
  <si>
    <t>Equity Run-Up</t>
  </si>
  <si>
    <t>WisdomTree Coffee 3x Daily Leveraged</t>
  </si>
  <si>
    <t>WisdomTree Palladium 2x Daily Leveraged</t>
  </si>
  <si>
    <t>WisdomTree Nickel 2x Daily Leveraged</t>
  </si>
  <si>
    <t>Total Net Profit     è la differenza fra i profitti totali e le perdite totali</t>
  </si>
  <si>
    <t>Gross Profit         è la somma di tutti i profitti</t>
  </si>
  <si>
    <t>Gross Loss          è la somma di tutte le perdite</t>
  </si>
  <si>
    <t>Wisdomtree Sugar 3x Daily Leveraged</t>
  </si>
  <si>
    <t>Total trades          Numero di operazioni complessive eseguite</t>
  </si>
  <si>
    <t>No winning           numero di operazioni vincenti</t>
  </si>
  <si>
    <t>Wisdomtree Carbon</t>
  </si>
  <si>
    <t>No losing              numero di operazioni perdenti</t>
  </si>
  <si>
    <t>% profitable          è il rapporto fra il totale delle operazioni vincenti e il totale delle</t>
  </si>
  <si>
    <t>operazioni perdenti per 100</t>
  </si>
  <si>
    <t>WisdomTree Natural Gas</t>
  </si>
  <si>
    <t>largest winning      Massimo profitto</t>
  </si>
  <si>
    <t>largest losing         massima perdita</t>
  </si>
  <si>
    <t>avg winning           è il rapporto fra il totale dei profitti e il numero di operazioni vincenti</t>
  </si>
  <si>
    <t>avg losing              è il rapporto fra il totale delle perdite e il numero di operazioni perdenti</t>
  </si>
  <si>
    <t>avg win/avg loss    è il rapporto tra gli avg winning e gli avg losing</t>
  </si>
  <si>
    <t>Average trade        è il rapporto fra il profitto netto e il numero totale delle operazioni</t>
  </si>
  <si>
    <t>WisdomTree S&amp;P 500 VIX ST Futures 2.25x Daily Lev</t>
  </si>
  <si>
    <t>Profit factor           è il rapporto fra il profitto totale e la perdita totale</t>
  </si>
  <si>
    <t>WisdomTree Natural Gas 2x Daily Leveraged</t>
  </si>
  <si>
    <t>Wisdomtree Wti Crude Oil 3x Daily L</t>
  </si>
  <si>
    <t>Wisdomtree Natural Gas 3x Daily Lev</t>
  </si>
  <si>
    <t>Wisdomtree Coffee 3x Daily Leveraged</t>
  </si>
  <si>
    <t>Wisdomtree Cocoa 2x Daily Leveraged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</si>
</sst>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000"/>
    <numFmt numFmtId="166" formatCode="#,##0.000"/>
    <numFmt numFmtId="167" formatCode="&quot;buy&quot;;&quot;sell&quot;"/>
    <numFmt numFmtId="168" formatCode="#,##0.00000"/>
    <numFmt numFmtId="169" formatCode="_(* #,##0_);_(* \(#,##0\);_(* &quot;-&quot;??_);_(@_)"/>
    <numFmt numFmtId="170" formatCode="_(* #,##0.000_);_(* \(#,##0.000\);_(* &quot;-&quot;??_);_(@_)"/>
    <numFmt numFmtId="171" formatCode="#,##0.0"/>
    <numFmt numFmtId="172" formatCode="0.000"/>
    <numFmt numFmtId="173" formatCode="#,##0.00000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7"/>
      <name val="Arial"/>
      <family val="2"/>
    </font>
    <font>
      <b/>
      <sz val="10"/>
      <color indexed="6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/>
    <xf numFmtId="166" fontId="0" fillId="0" borderId="0" xfId="0" applyNumberFormat="1"/>
    <xf numFmtId="165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0" xfId="0" applyNumberFormat="1"/>
    <xf numFmtId="168" fontId="0" fillId="0" borderId="0" xfId="0" applyNumberFormat="1"/>
    <xf numFmtId="167" fontId="0" fillId="2" borderId="1" xfId="0" applyNumberForma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2" fillId="3" borderId="2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0" borderId="2" xfId="0" applyFont="1" applyBorder="1"/>
    <xf numFmtId="14" fontId="2" fillId="0" borderId="2" xfId="0" applyNumberFormat="1" applyFont="1" applyBorder="1"/>
    <xf numFmtId="0" fontId="4" fillId="0" borderId="2" xfId="0" applyFont="1" applyBorder="1"/>
    <xf numFmtId="169" fontId="2" fillId="0" borderId="2" xfId="1" applyNumberFormat="1" applyFont="1" applyFill="1" applyBorder="1"/>
    <xf numFmtId="164" fontId="2" fillId="0" borderId="2" xfId="1" applyFont="1" applyFill="1" applyBorder="1"/>
    <xf numFmtId="0" fontId="5" fillId="0" borderId="2" xfId="0" applyFont="1" applyBorder="1"/>
    <xf numFmtId="169" fontId="5" fillId="0" borderId="2" xfId="1" applyNumberFormat="1" applyFont="1" applyFill="1" applyBorder="1"/>
    <xf numFmtId="164" fontId="5" fillId="0" borderId="2" xfId="1" applyFont="1" applyFill="1" applyBorder="1"/>
    <xf numFmtId="164" fontId="4" fillId="0" borderId="2" xfId="1" applyFont="1" applyFill="1" applyBorder="1"/>
    <xf numFmtId="0" fontId="4" fillId="2" borderId="2" xfId="0" applyFont="1" applyFill="1" applyBorder="1"/>
    <xf numFmtId="164" fontId="4" fillId="2" borderId="2" xfId="1" applyFont="1" applyFill="1" applyBorder="1"/>
    <xf numFmtId="0" fontId="5" fillId="2" borderId="2" xfId="0" applyFont="1" applyFill="1" applyBorder="1"/>
    <xf numFmtId="164" fontId="2" fillId="3" borderId="2" xfId="1" applyFont="1" applyFill="1" applyBorder="1"/>
    <xf numFmtId="164" fontId="2" fillId="4" borderId="2" xfId="1" applyFont="1" applyFill="1" applyBorder="1"/>
    <xf numFmtId="164" fontId="2" fillId="5" borderId="2" xfId="1" applyFont="1" applyFill="1" applyBorder="1"/>
    <xf numFmtId="164" fontId="4" fillId="0" borderId="2" xfId="1" applyFont="1" applyBorder="1"/>
    <xf numFmtId="164" fontId="5" fillId="0" borderId="2" xfId="1" applyFont="1" applyBorder="1"/>
    <xf numFmtId="164" fontId="2" fillId="0" borderId="2" xfId="1" applyFont="1" applyBorder="1"/>
    <xf numFmtId="169" fontId="4" fillId="0" borderId="2" xfId="1" applyNumberFormat="1" applyFont="1" applyBorder="1"/>
    <xf numFmtId="169" fontId="4" fillId="0" borderId="2" xfId="1" applyNumberFormat="1" applyFont="1" applyFill="1" applyBorder="1"/>
    <xf numFmtId="169" fontId="5" fillId="0" borderId="2" xfId="1" applyNumberFormat="1" applyFont="1" applyBorder="1"/>
    <xf numFmtId="169" fontId="2" fillId="0" borderId="2" xfId="1" applyNumberFormat="1" applyFont="1" applyBorder="1"/>
    <xf numFmtId="10" fontId="2" fillId="0" borderId="2" xfId="2" applyNumberFormat="1" applyFont="1" applyBorder="1"/>
    <xf numFmtId="164" fontId="5" fillId="2" borderId="2" xfId="1" applyFont="1" applyFill="1" applyBorder="1"/>
    <xf numFmtId="0" fontId="2" fillId="0" borderId="0" xfId="0" applyFont="1" applyAlignment="1">
      <alignment horizontal="center"/>
    </xf>
    <xf numFmtId="164" fontId="0" fillId="0" borderId="0" xfId="1" applyFont="1"/>
    <xf numFmtId="14" fontId="2" fillId="0" borderId="0" xfId="0" applyNumberFormat="1" applyFont="1" applyAlignment="1">
      <alignment horizontal="center" wrapText="1"/>
    </xf>
    <xf numFmtId="164" fontId="2" fillId="0" borderId="0" xfId="1" applyFont="1" applyAlignment="1">
      <alignment horizontal="center" wrapText="1"/>
    </xf>
    <xf numFmtId="14" fontId="0" fillId="0" borderId="0" xfId="1" applyNumberFormat="1" applyFont="1"/>
    <xf numFmtId="0" fontId="2" fillId="6" borderId="2" xfId="0" applyFont="1" applyFill="1" applyBorder="1"/>
    <xf numFmtId="164" fontId="2" fillId="6" borderId="2" xfId="1" applyFont="1" applyFill="1" applyBorder="1"/>
    <xf numFmtId="170" fontId="2" fillId="5" borderId="2" xfId="1" applyNumberFormat="1" applyFont="1" applyFill="1" applyBorder="1"/>
    <xf numFmtId="1" fontId="0" fillId="0" borderId="0" xfId="0" applyNumberFormat="1"/>
    <xf numFmtId="171" fontId="0" fillId="0" borderId="0" xfId="0" applyNumberFormat="1"/>
    <xf numFmtId="1" fontId="6" fillId="0" borderId="0" xfId="0" applyNumberFormat="1" applyFont="1"/>
    <xf numFmtId="0" fontId="2" fillId="0" borderId="0" xfId="0" applyFont="1"/>
    <xf numFmtId="0" fontId="6" fillId="0" borderId="0" xfId="0" applyFont="1"/>
    <xf numFmtId="3" fontId="0" fillId="0" borderId="0" xfId="0" applyNumberFormat="1" applyAlignment="1">
      <alignment horizontal="left" indent="4"/>
    </xf>
    <xf numFmtId="167" fontId="6" fillId="0" borderId="0" xfId="0" applyNumberFormat="1" applyFont="1" applyAlignment="1">
      <alignment horizontal="center"/>
    </xf>
    <xf numFmtId="173" fontId="0" fillId="0" borderId="0" xfId="0" applyNumberFormat="1"/>
    <xf numFmtId="14" fontId="6" fillId="0" borderId="0" xfId="0" applyNumberFormat="1" applyFont="1"/>
    <xf numFmtId="172" fontId="0" fillId="0" borderId="0" xfId="0" applyNumberForma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Equity</a:t>
            </a:r>
          </a:p>
        </c:rich>
      </c:tx>
      <c:layout>
        <c:manualLayout>
          <c:xMode val="edge"/>
          <c:yMode val="edge"/>
          <c:x val="0.43486674591685009"/>
          <c:y val="3.5143708888240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35685942899047"/>
          <c:y val="0.17891401712575056"/>
          <c:w val="0.60153369240468679"/>
          <c:h val="0.58786034198460901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[0]!equity</c:f>
              <c:numCache>
                <c:formatCode>_(* #,##0.00_);_(* \(#,##0.00\);_(* "-"??_);_(@_)</c:formatCode>
                <c:ptCount val="6"/>
                <c:pt idx="0">
                  <c:v>0.59999999999999964</c:v>
                </c:pt>
                <c:pt idx="1">
                  <c:v>0.69999999999999973</c:v>
                </c:pt>
                <c:pt idx="2">
                  <c:v>0.7799999999999998</c:v>
                </c:pt>
                <c:pt idx="3">
                  <c:v>0.85999999999999976</c:v>
                </c:pt>
                <c:pt idx="4">
                  <c:v>0.95999999999999963</c:v>
                </c:pt>
                <c:pt idx="5">
                  <c:v>1.1099999999999994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B-44CF-9D03-2B9C10989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7334112"/>
        <c:axId val="1"/>
      </c:areaChart>
      <c:dateAx>
        <c:axId val="207733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5172506463597881"/>
              <c:y val="0.89457016946955703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value</a:t>
                </a:r>
              </a:p>
            </c:rich>
          </c:tx>
          <c:layout>
            <c:manualLayout>
              <c:xMode val="edge"/>
              <c:yMode val="edge"/>
              <c:x val="9.5784831828756838E-3"/>
              <c:y val="0.3993616538673406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733411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0</xdr:row>
      <xdr:rowOff>114300</xdr:rowOff>
    </xdr:from>
    <xdr:to>
      <xdr:col>15</xdr:col>
      <xdr:colOff>937109</xdr:colOff>
      <xdr:row>0</xdr:row>
      <xdr:rowOff>350652</xdr:rowOff>
    </xdr:to>
    <xdr:sp macro="[0]!AutoShape4_Click" textlink="">
      <xdr:nvSpPr>
        <xdr:cNvPr id="1028" name="AutoShape 4">
          <a:extLst>
            <a:ext uri="{FF2B5EF4-FFF2-40B4-BE49-F238E27FC236}">
              <a16:creationId xmlns:a16="http://schemas.microsoft.com/office/drawing/2014/main" id="{D35F4364-9CD1-6355-A100-674841F21802}"/>
            </a:ext>
          </a:extLst>
        </xdr:cNvPr>
        <xdr:cNvSpPr>
          <a:spLocks noChangeArrowheads="1"/>
        </xdr:cNvSpPr>
      </xdr:nvSpPr>
      <xdr:spPr bwMode="auto">
        <a:xfrm>
          <a:off x="11087100" y="114300"/>
          <a:ext cx="752475" cy="238125"/>
        </a:xfrm>
        <a:prstGeom prst="roundRect">
          <a:avLst>
            <a:gd name="adj" fmla="val 50000"/>
          </a:avLst>
        </a:prstGeom>
        <a:solidFill>
          <a:srgbClr val="99CCFF"/>
        </a:solidFill>
        <a:ln w="9525">
          <a:solidFill>
            <a:srgbClr val="000000"/>
          </a:solidFill>
          <a:round/>
          <a:headEnd/>
          <a:tailEnd/>
        </a:ln>
        <a:effectLst>
          <a:outerShdw dist="45791" dir="3378596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Calculate</a:t>
          </a:r>
        </a:p>
      </xdr:txBody>
    </xdr:sp>
    <xdr:clientData/>
  </xdr:twoCellAnchor>
  <xdr:twoCellAnchor>
    <xdr:from>
      <xdr:col>13</xdr:col>
      <xdr:colOff>523875</xdr:colOff>
      <xdr:row>23</xdr:row>
      <xdr:rowOff>114300</xdr:rowOff>
    </xdr:from>
    <xdr:to>
      <xdr:col>19</xdr:col>
      <xdr:colOff>466725</xdr:colOff>
      <xdr:row>42</xdr:row>
      <xdr:rowOff>19050</xdr:rowOff>
    </xdr:to>
    <xdr:graphicFrame macro="">
      <xdr:nvGraphicFramePr>
        <xdr:cNvPr id="892105" name="Chart 7">
          <a:extLst>
            <a:ext uri="{FF2B5EF4-FFF2-40B4-BE49-F238E27FC236}">
              <a16:creationId xmlns:a16="http://schemas.microsoft.com/office/drawing/2014/main" id="{8A7D8597-2B86-CEC7-399C-99C875D7B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77B25-18E7-4BA7-8690-81BCD5B70ED1}">
  <sheetPr codeName="Sheet1"/>
  <dimension ref="A1:X1060"/>
  <sheetViews>
    <sheetView tabSelected="1" topLeftCell="A64" zoomScaleNormal="100" workbookViewId="0">
      <selection activeCell="G90" sqref="G90"/>
    </sheetView>
  </sheetViews>
  <sheetFormatPr defaultRowHeight="12.75" x14ac:dyDescent="0.2"/>
  <cols>
    <col min="1" max="1" width="11.7109375" style="1" customWidth="1"/>
    <col min="2" max="2" width="17.5703125" customWidth="1"/>
    <col min="3" max="3" width="5.85546875" style="7" customWidth="1"/>
    <col min="4" max="4" width="13.7109375" style="2" customWidth="1"/>
    <col min="5" max="5" width="11.7109375" style="3" customWidth="1"/>
    <col min="6" max="6" width="11.7109375" style="1" customWidth="1"/>
    <col min="7" max="7" width="9.7109375" style="3" customWidth="1"/>
    <col min="8" max="8" width="12.7109375" style="4" bestFit="1" customWidth="1"/>
    <col min="9" max="9" width="11.7109375" style="4" customWidth="1"/>
    <col min="10" max="10" width="7" customWidth="1"/>
    <col min="11" max="11" width="9.85546875" style="16" customWidth="1"/>
    <col min="12" max="12" width="10.140625" style="5" bestFit="1" customWidth="1"/>
    <col min="13" max="13" width="14.7109375" customWidth="1"/>
    <col min="15" max="15" width="8.42578125" customWidth="1"/>
    <col min="16" max="16" width="17.5703125" customWidth="1"/>
    <col min="17" max="19" width="13.42578125" customWidth="1"/>
    <col min="22" max="22" width="11.85546875" style="1" customWidth="1"/>
    <col min="23" max="23" width="10.85546875" style="49" bestFit="1" customWidth="1"/>
    <col min="24" max="24" width="12.5703125" customWidth="1"/>
  </cols>
  <sheetData>
    <row r="1" spans="1:24" ht="39.75" thickTop="1" thickBot="1" x14ac:dyDescent="0.3">
      <c r="A1" s="8" t="s">
        <v>0</v>
      </c>
      <c r="B1" s="9" t="s">
        <v>1</v>
      </c>
      <c r="C1" s="18" t="s">
        <v>2</v>
      </c>
      <c r="D1" s="10" t="s">
        <v>3</v>
      </c>
      <c r="E1" s="11" t="s">
        <v>4</v>
      </c>
      <c r="F1" s="8" t="s">
        <v>5</v>
      </c>
      <c r="G1" s="11" t="s">
        <v>6</v>
      </c>
      <c r="H1" s="12" t="s">
        <v>7</v>
      </c>
      <c r="I1" s="12" t="s">
        <v>8</v>
      </c>
      <c r="J1" s="13" t="s">
        <v>9</v>
      </c>
      <c r="K1" s="15" t="s">
        <v>10</v>
      </c>
      <c r="L1" s="14" t="s">
        <v>11</v>
      </c>
      <c r="M1" s="14" t="s">
        <v>12</v>
      </c>
      <c r="N1" s="6" t="s">
        <v>13</v>
      </c>
      <c r="P1" s="19"/>
      <c r="Q1" s="20" t="s">
        <v>14</v>
      </c>
      <c r="R1" s="20" t="s">
        <v>15</v>
      </c>
      <c r="S1" s="20" t="s">
        <v>16</v>
      </c>
      <c r="V1" s="50" t="s">
        <v>17</v>
      </c>
      <c r="W1" s="51" t="s">
        <v>18</v>
      </c>
      <c r="X1" s="48" t="s">
        <v>19</v>
      </c>
    </row>
    <row r="2" spans="1:24" ht="13.5" thickTop="1" x14ac:dyDescent="0.2">
      <c r="A2" s="1">
        <v>44193</v>
      </c>
      <c r="B2" s="60" t="s">
        <v>20</v>
      </c>
      <c r="C2" s="6" t="s">
        <v>21</v>
      </c>
      <c r="D2" s="16">
        <v>1</v>
      </c>
      <c r="E2" s="2">
        <v>9.1000000000000004E-3</v>
      </c>
      <c r="F2" s="1">
        <v>44200</v>
      </c>
      <c r="G2" s="2">
        <v>0.01</v>
      </c>
      <c r="H2" s="4">
        <f t="shared" ref="H2:H7" si="0">E2*D2</f>
        <v>9.1000000000000004E-3</v>
      </c>
      <c r="I2" s="4">
        <f t="shared" ref="I2:I7" si="1">IF(F2&gt;0,G2*D2,0)</f>
        <v>0.01</v>
      </c>
      <c r="J2">
        <f t="shared" ref="J2:J7" si="2">IF(F2&gt;0,F2-A2,0)</f>
        <v>7</v>
      </c>
      <c r="K2" s="16">
        <f t="shared" ref="K2:K7" si="3">H2*J2</f>
        <v>6.3700000000000007E-2</v>
      </c>
      <c r="L2" s="5">
        <f t="shared" ref="L2:L7" si="4">IF(F2&gt;0,IF(LEFT(UPPER(C2))="S",(H2-I2)/H2,(I2-H2)/H2),0)</f>
        <v>9.8901098901098869E-2</v>
      </c>
      <c r="M2" s="65">
        <f t="shared" ref="M2:M7" si="5">(H2*L2)</f>
        <v>8.9999999999999976E-4</v>
      </c>
      <c r="N2" s="48">
        <f>COUNT(A2:A5998)</f>
        <v>88</v>
      </c>
      <c r="O2" s="4"/>
      <c r="P2" s="21" t="s">
        <v>22</v>
      </c>
      <c r="Q2" s="36">
        <f>Q3+Q4</f>
        <v>1.1099999999999994</v>
      </c>
      <c r="R2" s="36">
        <f>R3+R4</f>
        <v>1.1099999999999994</v>
      </c>
      <c r="S2" s="36">
        <f>S3+S4</f>
        <v>0</v>
      </c>
      <c r="V2" s="52">
        <v>43364</v>
      </c>
      <c r="W2" s="49">
        <v>0.59999999999999964</v>
      </c>
      <c r="X2" s="49">
        <f>W2</f>
        <v>0.59999999999999964</v>
      </c>
    </row>
    <row r="3" spans="1:24" x14ac:dyDescent="0.2">
      <c r="A3" s="1">
        <v>44168</v>
      </c>
      <c r="B3" s="60" t="s">
        <v>20</v>
      </c>
      <c r="C3" s="6" t="s">
        <v>21</v>
      </c>
      <c r="D3" s="16">
        <v>1</v>
      </c>
      <c r="E3" s="2">
        <v>0.01</v>
      </c>
      <c r="F3" s="1">
        <v>44208</v>
      </c>
      <c r="G3" s="2">
        <v>1.09E-2</v>
      </c>
      <c r="H3" s="4">
        <f t="shared" si="0"/>
        <v>0.01</v>
      </c>
      <c r="I3" s="4">
        <f t="shared" si="1"/>
        <v>1.09E-2</v>
      </c>
      <c r="J3">
        <f t="shared" si="2"/>
        <v>40</v>
      </c>
      <c r="K3" s="16">
        <f t="shared" si="3"/>
        <v>0.4</v>
      </c>
      <c r="L3" s="5">
        <f t="shared" si="4"/>
        <v>8.9999999999999969E-2</v>
      </c>
      <c r="M3" s="65">
        <f t="shared" si="5"/>
        <v>8.9999999999999976E-4</v>
      </c>
      <c r="P3" s="22" t="s">
        <v>23</v>
      </c>
      <c r="Q3" s="37">
        <f>R3+S3</f>
        <v>1.1099999999999994</v>
      </c>
      <c r="R3" s="37">
        <v>1.1099999999999994</v>
      </c>
      <c r="S3" s="37">
        <v>0</v>
      </c>
      <c r="V3" s="52">
        <v>43368</v>
      </c>
      <c r="W3" s="49">
        <v>0.10000000000000009</v>
      </c>
      <c r="X3" s="49">
        <f>IF(W3=0,0,X2+W3)</f>
        <v>0.69999999999999973</v>
      </c>
    </row>
    <row r="4" spans="1:24" x14ac:dyDescent="0.2">
      <c r="A4" s="1">
        <v>44379</v>
      </c>
      <c r="B4" s="60" t="s">
        <v>24</v>
      </c>
      <c r="C4" s="6" t="s">
        <v>21</v>
      </c>
      <c r="D4" s="16">
        <v>1</v>
      </c>
      <c r="E4" s="2">
        <v>5</v>
      </c>
      <c r="F4" s="1">
        <v>44389</v>
      </c>
      <c r="G4" s="2">
        <v>5.45</v>
      </c>
      <c r="H4" s="4">
        <f t="shared" si="0"/>
        <v>5</v>
      </c>
      <c r="I4" s="4">
        <f t="shared" si="1"/>
        <v>5.45</v>
      </c>
      <c r="J4">
        <f t="shared" si="2"/>
        <v>10</v>
      </c>
      <c r="K4" s="16">
        <f t="shared" si="3"/>
        <v>50</v>
      </c>
      <c r="L4" s="5">
        <f t="shared" si="4"/>
        <v>9.0000000000000038E-2</v>
      </c>
      <c r="M4" s="65">
        <f t="shared" si="5"/>
        <v>0.45000000000000018</v>
      </c>
      <c r="O4" s="17"/>
      <c r="P4" s="23" t="s">
        <v>25</v>
      </c>
      <c r="Q4" s="38">
        <f>R4+S4</f>
        <v>0</v>
      </c>
      <c r="R4" s="38">
        <v>0</v>
      </c>
      <c r="S4" s="38">
        <v>0</v>
      </c>
      <c r="V4" s="52">
        <v>43371</v>
      </c>
      <c r="W4" s="49">
        <v>8.0000000000000071E-2</v>
      </c>
      <c r="X4" s="49">
        <f>IF(W4=0,0,X3+W4)</f>
        <v>0.7799999999999998</v>
      </c>
    </row>
    <row r="5" spans="1:24" x14ac:dyDescent="0.2">
      <c r="A5" s="1">
        <v>44396</v>
      </c>
      <c r="B5" s="60" t="s">
        <v>24</v>
      </c>
      <c r="C5" s="6" t="s">
        <v>21</v>
      </c>
      <c r="D5" s="16">
        <v>1</v>
      </c>
      <c r="E5" s="2">
        <v>4.8499999999999996</v>
      </c>
      <c r="F5" s="1">
        <v>44403</v>
      </c>
      <c r="G5" s="2">
        <v>5.3</v>
      </c>
      <c r="H5" s="4">
        <f t="shared" si="0"/>
        <v>4.8499999999999996</v>
      </c>
      <c r="I5" s="4">
        <f t="shared" si="1"/>
        <v>5.3</v>
      </c>
      <c r="J5">
        <f t="shared" si="2"/>
        <v>7</v>
      </c>
      <c r="K5" s="16">
        <f t="shared" si="3"/>
        <v>33.949999999999996</v>
      </c>
      <c r="L5" s="5">
        <f t="shared" si="4"/>
        <v>9.278350515463922E-2</v>
      </c>
      <c r="M5" s="65">
        <f t="shared" si="5"/>
        <v>0.45000000000000018</v>
      </c>
      <c r="P5" s="24"/>
      <c r="Q5" s="25"/>
      <c r="R5" s="25"/>
      <c r="S5" s="25"/>
      <c r="V5" s="52">
        <v>43375</v>
      </c>
      <c r="W5" s="49">
        <v>7.999999999999996E-2</v>
      </c>
      <c r="X5" s="49">
        <f>IF(W5=0,0,X4+W5)</f>
        <v>0.85999999999999976</v>
      </c>
    </row>
    <row r="6" spans="1:24" x14ac:dyDescent="0.2">
      <c r="A6" s="1">
        <v>44468</v>
      </c>
      <c r="B6" s="60" t="s">
        <v>26</v>
      </c>
      <c r="C6" s="6" t="s">
        <v>21</v>
      </c>
      <c r="D6" s="16">
        <v>1</v>
      </c>
      <c r="E6" s="2">
        <v>5</v>
      </c>
      <c r="F6" s="1">
        <v>44476</v>
      </c>
      <c r="G6" s="2">
        <v>5.9</v>
      </c>
      <c r="H6" s="4">
        <f t="shared" si="0"/>
        <v>5</v>
      </c>
      <c r="I6" s="4">
        <f t="shared" si="1"/>
        <v>5.9</v>
      </c>
      <c r="J6">
        <f t="shared" si="2"/>
        <v>8</v>
      </c>
      <c r="K6" s="16">
        <f t="shared" si="3"/>
        <v>40</v>
      </c>
      <c r="L6" s="5">
        <f t="shared" si="4"/>
        <v>0.18000000000000008</v>
      </c>
      <c r="M6" s="65">
        <f t="shared" si="5"/>
        <v>0.90000000000000036</v>
      </c>
      <c r="P6" s="24" t="s">
        <v>27</v>
      </c>
      <c r="Q6" s="27">
        <f>Q7+Q8</f>
        <v>6</v>
      </c>
      <c r="R6" s="27">
        <f>R7+R8</f>
        <v>6</v>
      </c>
      <c r="S6" s="27">
        <f>S7+S8</f>
        <v>0</v>
      </c>
      <c r="V6" s="52">
        <v>43375</v>
      </c>
      <c r="W6" s="49">
        <v>9.9999999999999867E-2</v>
      </c>
      <c r="X6" s="49">
        <f>IF(W6=0,0,X5+W6)</f>
        <v>0.95999999999999963</v>
      </c>
    </row>
    <row r="7" spans="1:24" x14ac:dyDescent="0.2">
      <c r="A7" s="1">
        <v>44459</v>
      </c>
      <c r="B7" s="60" t="s">
        <v>28</v>
      </c>
      <c r="C7" s="6" t="s">
        <v>21</v>
      </c>
      <c r="D7" s="16">
        <v>1</v>
      </c>
      <c r="E7" s="16">
        <v>250</v>
      </c>
      <c r="F7" s="1">
        <v>44477</v>
      </c>
      <c r="G7" s="2">
        <v>280</v>
      </c>
      <c r="H7" s="4">
        <f t="shared" si="0"/>
        <v>250</v>
      </c>
      <c r="I7" s="4">
        <f t="shared" si="1"/>
        <v>280</v>
      </c>
      <c r="J7">
        <f t="shared" si="2"/>
        <v>18</v>
      </c>
      <c r="K7" s="16">
        <f t="shared" si="3"/>
        <v>4500</v>
      </c>
      <c r="L7" s="5">
        <f t="shared" si="4"/>
        <v>0.12</v>
      </c>
      <c r="M7" s="65">
        <f t="shared" si="5"/>
        <v>30</v>
      </c>
      <c r="P7" s="26" t="s">
        <v>29</v>
      </c>
      <c r="Q7" s="42">
        <f>R7+S7</f>
        <v>6</v>
      </c>
      <c r="R7" s="43">
        <v>6</v>
      </c>
      <c r="S7" s="43">
        <v>0</v>
      </c>
      <c r="V7" s="52">
        <v>43438</v>
      </c>
      <c r="W7" s="49">
        <v>0.14999999999999991</v>
      </c>
      <c r="X7" s="49">
        <f>IF(W7=0,0,X6+W7)</f>
        <v>1.1099999999999994</v>
      </c>
    </row>
    <row r="8" spans="1:24" x14ac:dyDescent="0.2">
      <c r="A8" s="1">
        <v>44452</v>
      </c>
      <c r="B8" s="60" t="s">
        <v>28</v>
      </c>
      <c r="C8" s="6" t="s">
        <v>21</v>
      </c>
      <c r="D8" s="16">
        <v>1</v>
      </c>
      <c r="E8" s="16">
        <v>300</v>
      </c>
      <c r="F8" s="1">
        <v>44483</v>
      </c>
      <c r="G8" s="2">
        <v>330</v>
      </c>
      <c r="H8" s="4">
        <f t="shared" ref="H8:H13" si="6">E8*D8</f>
        <v>300</v>
      </c>
      <c r="I8" s="4">
        <f t="shared" ref="I8:I13" si="7">IF(F8&gt;0,G8*D8,0)</f>
        <v>330</v>
      </c>
      <c r="J8">
        <f t="shared" ref="J8:J13" si="8">IF(F8&gt;0,F8-A8,0)</f>
        <v>31</v>
      </c>
      <c r="K8" s="16">
        <f t="shared" ref="K8:K13" si="9">H8*J8</f>
        <v>9300</v>
      </c>
      <c r="L8" s="5">
        <f t="shared" ref="L8:L13" si="10">IF(F8&gt;0,IF(LEFT(UPPER(C8))="S",(H8-I8)/H8,(I8-H8)/H8),0)</f>
        <v>0.1</v>
      </c>
      <c r="M8" s="65">
        <f t="shared" ref="M8:M13" si="11">(H8*L8)</f>
        <v>30</v>
      </c>
      <c r="P8" s="29" t="s">
        <v>30</v>
      </c>
      <c r="Q8" s="44">
        <f>R8+S8</f>
        <v>0</v>
      </c>
      <c r="R8" s="30">
        <v>0</v>
      </c>
      <c r="S8" s="30">
        <v>0</v>
      </c>
      <c r="V8" s="52"/>
      <c r="X8" s="49"/>
    </row>
    <row r="9" spans="1:24" x14ac:dyDescent="0.2">
      <c r="A9" s="1">
        <v>44505</v>
      </c>
      <c r="B9" s="60" t="s">
        <v>31</v>
      </c>
      <c r="C9" s="6" t="s">
        <v>21</v>
      </c>
      <c r="D9" s="16">
        <v>1</v>
      </c>
      <c r="E9" s="4">
        <v>2.85</v>
      </c>
      <c r="F9" s="1">
        <v>44512</v>
      </c>
      <c r="G9" s="2">
        <v>3.15</v>
      </c>
      <c r="H9" s="4">
        <f t="shared" si="6"/>
        <v>2.85</v>
      </c>
      <c r="I9" s="4">
        <f t="shared" si="7"/>
        <v>3.15</v>
      </c>
      <c r="J9">
        <f t="shared" si="8"/>
        <v>7</v>
      </c>
      <c r="K9" s="16">
        <f t="shared" si="9"/>
        <v>19.95</v>
      </c>
      <c r="L9" s="5">
        <f t="shared" si="10"/>
        <v>0.10526315789473678</v>
      </c>
      <c r="M9" s="65">
        <f t="shared" si="11"/>
        <v>0.29999999999999982</v>
      </c>
      <c r="P9" s="24" t="s">
        <v>32</v>
      </c>
      <c r="Q9" s="46">
        <f>IF(Q6=0,0,Q7/Q6)</f>
        <v>1</v>
      </c>
      <c r="R9" s="46">
        <f>IF(R6=0,0,R7/R6)</f>
        <v>1</v>
      </c>
      <c r="S9" s="46">
        <f>IF(S6=0,0,S7/S6)</f>
        <v>0</v>
      </c>
      <c r="V9" s="52"/>
      <c r="X9" s="49"/>
    </row>
    <row r="10" spans="1:24" x14ac:dyDescent="0.2">
      <c r="A10" s="1">
        <v>44544</v>
      </c>
      <c r="B10" s="60" t="s">
        <v>28</v>
      </c>
      <c r="C10" s="6" t="s">
        <v>21</v>
      </c>
      <c r="D10" s="16">
        <v>1</v>
      </c>
      <c r="E10" s="4">
        <v>190</v>
      </c>
      <c r="F10" s="1">
        <v>44551</v>
      </c>
      <c r="G10" s="2">
        <v>210</v>
      </c>
      <c r="H10" s="4">
        <f t="shared" si="6"/>
        <v>190</v>
      </c>
      <c r="I10" s="4">
        <f t="shared" si="7"/>
        <v>210</v>
      </c>
      <c r="J10">
        <f t="shared" si="8"/>
        <v>7</v>
      </c>
      <c r="K10" s="16">
        <f t="shared" si="9"/>
        <v>1330</v>
      </c>
      <c r="L10" s="5">
        <f t="shared" si="10"/>
        <v>0.10526315789473684</v>
      </c>
      <c r="M10" s="65">
        <f t="shared" si="11"/>
        <v>20</v>
      </c>
      <c r="P10" s="24"/>
      <c r="Q10" s="24"/>
      <c r="R10" s="28"/>
      <c r="S10" s="28"/>
      <c r="V10" s="52"/>
      <c r="X10" s="49"/>
    </row>
    <row r="11" spans="1:24" x14ac:dyDescent="0.2">
      <c r="A11" s="1">
        <v>44526</v>
      </c>
      <c r="B11" s="60" t="s">
        <v>28</v>
      </c>
      <c r="C11" s="6" t="s">
        <v>21</v>
      </c>
      <c r="D11" s="16">
        <v>1</v>
      </c>
      <c r="E11" s="4">
        <v>230</v>
      </c>
      <c r="F11" s="1">
        <v>44553</v>
      </c>
      <c r="G11" s="2">
        <v>240</v>
      </c>
      <c r="H11" s="4">
        <f t="shared" si="6"/>
        <v>230</v>
      </c>
      <c r="I11" s="4">
        <f t="shared" si="7"/>
        <v>240</v>
      </c>
      <c r="J11">
        <f t="shared" si="8"/>
        <v>27</v>
      </c>
      <c r="K11" s="16">
        <f t="shared" si="9"/>
        <v>6210</v>
      </c>
      <c r="L11" s="5">
        <f t="shared" si="10"/>
        <v>4.3478260869565216E-2</v>
      </c>
      <c r="M11" s="65">
        <f t="shared" si="11"/>
        <v>10</v>
      </c>
      <c r="P11" s="26" t="s">
        <v>33</v>
      </c>
      <c r="Q11" s="39">
        <f>MAX(R11,S11)</f>
        <v>0.59999999999999964</v>
      </c>
      <c r="R11" s="32">
        <v>0.59999999999999964</v>
      </c>
      <c r="S11" s="32">
        <v>0</v>
      </c>
      <c r="V11" s="52"/>
      <c r="X11" s="49"/>
    </row>
    <row r="12" spans="1:24" x14ac:dyDescent="0.2">
      <c r="A12" s="1">
        <v>44545</v>
      </c>
      <c r="B12" s="60" t="s">
        <v>34</v>
      </c>
      <c r="C12" s="62" t="s">
        <v>21</v>
      </c>
      <c r="D12" s="16">
        <v>1</v>
      </c>
      <c r="E12" s="4">
        <v>1.35</v>
      </c>
      <c r="F12" s="1">
        <v>44551</v>
      </c>
      <c r="G12" s="2">
        <v>1.5</v>
      </c>
      <c r="H12" s="4">
        <f t="shared" si="6"/>
        <v>1.35</v>
      </c>
      <c r="I12" s="4">
        <f t="shared" si="7"/>
        <v>1.5</v>
      </c>
      <c r="J12">
        <f t="shared" si="8"/>
        <v>6</v>
      </c>
      <c r="K12" s="16">
        <f t="shared" si="9"/>
        <v>8.1000000000000014</v>
      </c>
      <c r="L12" s="5">
        <f t="shared" si="10"/>
        <v>0.11111111111111104</v>
      </c>
      <c r="M12" s="65">
        <f t="shared" si="11"/>
        <v>0.14999999999999991</v>
      </c>
      <c r="P12" s="29" t="s">
        <v>35</v>
      </c>
      <c r="Q12" s="40">
        <f>MIN(R12,S12)</f>
        <v>0</v>
      </c>
      <c r="R12" s="31">
        <v>0</v>
      </c>
      <c r="S12" s="31">
        <v>0</v>
      </c>
      <c r="V12" s="52"/>
      <c r="X12" s="49"/>
    </row>
    <row r="13" spans="1:24" x14ac:dyDescent="0.2">
      <c r="A13" s="1">
        <v>44683</v>
      </c>
      <c r="B13" s="60" t="s">
        <v>34</v>
      </c>
      <c r="C13" s="62" t="s">
        <v>21</v>
      </c>
      <c r="D13" s="16">
        <v>1</v>
      </c>
      <c r="E13" s="4">
        <v>1.4</v>
      </c>
      <c r="F13" s="1">
        <v>44686</v>
      </c>
      <c r="G13" s="2">
        <v>1.55</v>
      </c>
      <c r="H13" s="4">
        <f t="shared" si="6"/>
        <v>1.4</v>
      </c>
      <c r="I13" s="4">
        <f t="shared" si="7"/>
        <v>1.55</v>
      </c>
      <c r="J13">
        <f t="shared" si="8"/>
        <v>3</v>
      </c>
      <c r="K13" s="16">
        <f t="shared" si="9"/>
        <v>4.1999999999999993</v>
      </c>
      <c r="L13" s="5">
        <f t="shared" si="10"/>
        <v>0.10714285714285725</v>
      </c>
      <c r="M13" s="65">
        <f t="shared" si="11"/>
        <v>0.15000000000000013</v>
      </c>
      <c r="P13" s="33" t="s">
        <v>36</v>
      </c>
      <c r="Q13" s="34">
        <f t="shared" ref="Q13:S14" si="12">IF(Q7=0,0,Q3/Q7)</f>
        <v>0.18499999999999991</v>
      </c>
      <c r="R13" s="34">
        <f t="shared" si="12"/>
        <v>0.18499999999999991</v>
      </c>
      <c r="S13" s="34">
        <f t="shared" si="12"/>
        <v>0</v>
      </c>
      <c r="V13" s="52"/>
      <c r="X13" s="49"/>
    </row>
    <row r="14" spans="1:24" x14ac:dyDescent="0.2">
      <c r="A14" s="1">
        <v>44693</v>
      </c>
      <c r="B14" s="60" t="s">
        <v>34</v>
      </c>
      <c r="C14" s="62" t="s">
        <v>21</v>
      </c>
      <c r="D14" s="16">
        <v>1</v>
      </c>
      <c r="E14" s="4">
        <v>1.2</v>
      </c>
      <c r="F14" s="1">
        <v>44704</v>
      </c>
      <c r="G14" s="2">
        <v>1.35</v>
      </c>
      <c r="H14" s="4">
        <f t="shared" ref="H14:H20" si="13">E14*D14</f>
        <v>1.2</v>
      </c>
      <c r="I14" s="4">
        <f t="shared" ref="I14:I20" si="14">IF(F14&gt;0,G14*D14,0)</f>
        <v>1.35</v>
      </c>
      <c r="J14">
        <f t="shared" ref="J14:J20" si="15">IF(F14&gt;0,F14-A14,0)</f>
        <v>11</v>
      </c>
      <c r="K14" s="16">
        <f t="shared" ref="K14:K20" si="16">H14*J14</f>
        <v>13.2</v>
      </c>
      <c r="L14" s="5">
        <f t="shared" ref="L14:L20" si="17">IF(F14&gt;0,IF(LEFT(UPPER(C14))="S",(H14-I14)/H14,(I14-H14)/H14),0)</f>
        <v>0.12500000000000011</v>
      </c>
      <c r="M14" s="65">
        <f t="shared" ref="M14:M20" si="18">(H14*L14)</f>
        <v>0.15000000000000013</v>
      </c>
      <c r="P14" s="35" t="s">
        <v>37</v>
      </c>
      <c r="Q14" s="47">
        <f t="shared" si="12"/>
        <v>0</v>
      </c>
      <c r="R14" s="47">
        <f t="shared" si="12"/>
        <v>0</v>
      </c>
      <c r="S14" s="47">
        <f t="shared" si="12"/>
        <v>0</v>
      </c>
      <c r="V14" s="52"/>
      <c r="X14" s="49"/>
    </row>
    <row r="15" spans="1:24" x14ac:dyDescent="0.2">
      <c r="A15" s="1">
        <v>44706</v>
      </c>
      <c r="B15" s="60" t="s">
        <v>38</v>
      </c>
      <c r="C15" s="62" t="s">
        <v>21</v>
      </c>
      <c r="D15" s="16">
        <v>1</v>
      </c>
      <c r="E15" s="4">
        <v>4.7</v>
      </c>
      <c r="F15" s="1">
        <v>44713</v>
      </c>
      <c r="G15" s="2">
        <v>5.15</v>
      </c>
      <c r="H15" s="4">
        <f t="shared" si="13"/>
        <v>4.7</v>
      </c>
      <c r="I15" s="4">
        <f t="shared" si="14"/>
        <v>5.15</v>
      </c>
      <c r="J15">
        <f t="shared" si="15"/>
        <v>7</v>
      </c>
      <c r="K15" s="16">
        <f t="shared" si="16"/>
        <v>32.9</v>
      </c>
      <c r="L15" s="5">
        <f t="shared" si="17"/>
        <v>9.5744680851063871E-2</v>
      </c>
      <c r="M15" s="65">
        <f t="shared" si="18"/>
        <v>0.45000000000000023</v>
      </c>
      <c r="P15" s="24" t="s">
        <v>39</v>
      </c>
      <c r="Q15" s="41">
        <f>IF(Q14=0,0,Q13/(-Q14))</f>
        <v>0</v>
      </c>
      <c r="R15" s="41">
        <f>IF(R14=0,0,R13/(-R14))</f>
        <v>0</v>
      </c>
      <c r="S15" s="41">
        <f>IF(S14=0,0,S13/(-S14))</f>
        <v>0</v>
      </c>
      <c r="V15" s="52"/>
      <c r="X15" s="49"/>
    </row>
    <row r="16" spans="1:24" x14ac:dyDescent="0.2">
      <c r="A16" s="1">
        <v>44727</v>
      </c>
      <c r="B16" s="60" t="s">
        <v>40</v>
      </c>
      <c r="C16" s="62" t="s">
        <v>21</v>
      </c>
      <c r="D16" s="16">
        <v>1</v>
      </c>
      <c r="E16" s="4">
        <v>19.5</v>
      </c>
      <c r="F16" s="1">
        <v>44761</v>
      </c>
      <c r="G16" s="3">
        <v>21.5</v>
      </c>
      <c r="H16" s="4">
        <f t="shared" si="13"/>
        <v>19.5</v>
      </c>
      <c r="I16" s="4">
        <f t="shared" si="14"/>
        <v>21.5</v>
      </c>
      <c r="J16">
        <f t="shared" si="15"/>
        <v>34</v>
      </c>
      <c r="K16" s="16">
        <f t="shared" si="16"/>
        <v>663</v>
      </c>
      <c r="L16" s="5">
        <f t="shared" si="17"/>
        <v>0.10256410256410256</v>
      </c>
      <c r="M16" s="65">
        <f t="shared" si="18"/>
        <v>2</v>
      </c>
      <c r="P16" s="21" t="s">
        <v>41</v>
      </c>
      <c r="Q16" s="36">
        <f>IF(Q6=0,0,Q2/Q6)</f>
        <v>0.18499999999999991</v>
      </c>
      <c r="R16" s="36">
        <f>IF(R6=0,0,R2/R6)</f>
        <v>0.18499999999999991</v>
      </c>
      <c r="S16" s="36">
        <f>IF(S6=0,0,S2/S6)</f>
        <v>0</v>
      </c>
      <c r="X16" s="49"/>
    </row>
    <row r="17" spans="1:24" x14ac:dyDescent="0.2">
      <c r="A17" s="1">
        <v>44694</v>
      </c>
      <c r="B17" s="60" t="s">
        <v>40</v>
      </c>
      <c r="C17" s="62" t="s">
        <v>21</v>
      </c>
      <c r="D17" s="16">
        <v>1</v>
      </c>
      <c r="E17" s="4">
        <v>22</v>
      </c>
      <c r="F17" s="1">
        <v>44784</v>
      </c>
      <c r="G17" s="3">
        <v>23</v>
      </c>
      <c r="H17" s="4">
        <f t="shared" si="13"/>
        <v>22</v>
      </c>
      <c r="I17" s="4">
        <f t="shared" si="14"/>
        <v>23</v>
      </c>
      <c r="J17">
        <f t="shared" si="15"/>
        <v>90</v>
      </c>
      <c r="K17" s="16">
        <f t="shared" si="16"/>
        <v>1980</v>
      </c>
      <c r="L17" s="5">
        <f t="shared" si="17"/>
        <v>4.5454545454545456E-2</v>
      </c>
      <c r="M17" s="65">
        <f t="shared" si="18"/>
        <v>1</v>
      </c>
      <c r="P17" s="24"/>
      <c r="Q17" s="24"/>
      <c r="R17" s="24"/>
      <c r="S17" s="24"/>
      <c r="V17" s="52"/>
      <c r="X17" s="49"/>
    </row>
    <row r="18" spans="1:24" x14ac:dyDescent="0.2">
      <c r="A18" s="1">
        <v>44694</v>
      </c>
      <c r="B18" s="60" t="s">
        <v>38</v>
      </c>
      <c r="C18" s="62" t="s">
        <v>21</v>
      </c>
      <c r="D18" s="16">
        <v>1</v>
      </c>
      <c r="E18" s="4">
        <v>4.5</v>
      </c>
      <c r="F18" s="1">
        <v>44783</v>
      </c>
      <c r="G18" s="2">
        <v>4.55</v>
      </c>
      <c r="H18" s="4">
        <f t="shared" si="13"/>
        <v>4.5</v>
      </c>
      <c r="I18" s="4">
        <f t="shared" si="14"/>
        <v>4.55</v>
      </c>
      <c r="J18">
        <f t="shared" si="15"/>
        <v>89</v>
      </c>
      <c r="K18" s="16">
        <f t="shared" si="16"/>
        <v>400.5</v>
      </c>
      <c r="L18" s="5">
        <f t="shared" si="17"/>
        <v>1.1111111111111072E-2</v>
      </c>
      <c r="M18" s="65">
        <f t="shared" si="18"/>
        <v>4.9999999999999822E-2</v>
      </c>
      <c r="P18" s="23" t="s">
        <v>42</v>
      </c>
      <c r="Q18" s="55">
        <f>IF(Q4=0,100,Q3/(-Q4))</f>
        <v>100</v>
      </c>
      <c r="R18" s="55">
        <f>IF(R4=0,100,R3/(-R4))</f>
        <v>100</v>
      </c>
      <c r="S18" s="55">
        <f>IF(S4=0,100,S3/(-S4))</f>
        <v>100</v>
      </c>
      <c r="X18" s="49"/>
    </row>
    <row r="19" spans="1:24" x14ac:dyDescent="0.2">
      <c r="A19" s="1">
        <v>44804</v>
      </c>
      <c r="B19" s="60" t="s">
        <v>34</v>
      </c>
      <c r="C19" s="62" t="s">
        <v>21</v>
      </c>
      <c r="D19" s="16">
        <v>1</v>
      </c>
      <c r="E19" s="4">
        <v>0.7</v>
      </c>
      <c r="F19" s="1">
        <v>44812</v>
      </c>
      <c r="G19" s="2">
        <v>0.76</v>
      </c>
      <c r="H19" s="4">
        <f t="shared" si="13"/>
        <v>0.7</v>
      </c>
      <c r="I19" s="4">
        <f t="shared" si="14"/>
        <v>0.76</v>
      </c>
      <c r="J19">
        <f t="shared" si="15"/>
        <v>8</v>
      </c>
      <c r="K19" s="16">
        <f t="shared" si="16"/>
        <v>5.6</v>
      </c>
      <c r="L19" s="5">
        <f t="shared" si="17"/>
        <v>8.5714285714285798E-2</v>
      </c>
      <c r="M19" s="65">
        <f t="shared" si="18"/>
        <v>6.0000000000000053E-2</v>
      </c>
      <c r="P19" s="24" t="s">
        <v>43</v>
      </c>
      <c r="Q19" s="45">
        <f>R19+S19</f>
        <v>120</v>
      </c>
      <c r="R19" s="45">
        <v>120</v>
      </c>
      <c r="S19" s="45">
        <v>0</v>
      </c>
      <c r="V19" s="52"/>
      <c r="X19" s="49"/>
    </row>
    <row r="20" spans="1:24" x14ac:dyDescent="0.2">
      <c r="A20" s="1">
        <v>44805</v>
      </c>
      <c r="B20" t="s">
        <v>44</v>
      </c>
      <c r="C20" s="62" t="s">
        <v>21</v>
      </c>
      <c r="D20" s="16">
        <v>1</v>
      </c>
      <c r="E20" s="4">
        <v>1.5</v>
      </c>
      <c r="F20" s="1">
        <v>44811</v>
      </c>
      <c r="G20" s="2">
        <v>1.65</v>
      </c>
      <c r="H20" s="4">
        <f t="shared" si="13"/>
        <v>1.5</v>
      </c>
      <c r="I20" s="4">
        <f t="shared" si="14"/>
        <v>1.65</v>
      </c>
      <c r="J20">
        <f t="shared" si="15"/>
        <v>6</v>
      </c>
      <c r="K20" s="16">
        <f t="shared" si="16"/>
        <v>9</v>
      </c>
      <c r="L20" s="5">
        <f t="shared" si="17"/>
        <v>9.9999999999999936E-2</v>
      </c>
      <c r="M20" s="65">
        <f t="shared" si="18"/>
        <v>0.14999999999999991</v>
      </c>
      <c r="V20" s="52"/>
      <c r="X20" s="49"/>
    </row>
    <row r="21" spans="1:24" x14ac:dyDescent="0.2">
      <c r="A21" s="1">
        <v>44819</v>
      </c>
      <c r="B21" t="s">
        <v>45</v>
      </c>
      <c r="C21" s="62" t="s">
        <v>21</v>
      </c>
      <c r="D21" s="16">
        <v>1</v>
      </c>
      <c r="E21" s="4">
        <v>25</v>
      </c>
      <c r="F21" s="1">
        <v>44838</v>
      </c>
      <c r="G21" s="2">
        <v>27</v>
      </c>
      <c r="H21" s="4">
        <f t="shared" ref="H21:H26" si="19">E21*D21</f>
        <v>25</v>
      </c>
      <c r="I21" s="4">
        <f t="shared" ref="I21:I26" si="20">IF(F21&gt;0,G21*D21,0)</f>
        <v>27</v>
      </c>
      <c r="J21">
        <f t="shared" ref="J21:J26" si="21">IF(F21&gt;0,F21-A21,0)</f>
        <v>19</v>
      </c>
      <c r="K21" s="16">
        <f t="shared" ref="K21:K26" si="22">H21*J21</f>
        <v>475</v>
      </c>
      <c r="L21" s="5">
        <f t="shared" ref="L21:L26" si="23">IF(F21&gt;0,IF(LEFT(UPPER(C21))="S",(H21-I21)/H21,(I21-H21)/H21),0)</f>
        <v>0.08</v>
      </c>
      <c r="M21" s="65">
        <f t="shared" ref="M21:M26" si="24">(H21*L21)</f>
        <v>2</v>
      </c>
      <c r="P21" s="53" t="s">
        <v>46</v>
      </c>
      <c r="Q21" s="54">
        <v>-0.69999999999999973</v>
      </c>
      <c r="V21" s="52"/>
      <c r="X21" s="49"/>
    </row>
    <row r="22" spans="1:24" x14ac:dyDescent="0.2">
      <c r="A22" s="1">
        <v>44900</v>
      </c>
      <c r="B22" t="s">
        <v>47</v>
      </c>
      <c r="C22" s="62" t="s">
        <v>21</v>
      </c>
      <c r="D22" s="16">
        <v>1</v>
      </c>
      <c r="E22" s="4">
        <v>2.25</v>
      </c>
      <c r="F22" s="1">
        <v>44925</v>
      </c>
      <c r="G22" s="2">
        <v>2.5</v>
      </c>
      <c r="H22" s="4">
        <f t="shared" si="19"/>
        <v>2.25</v>
      </c>
      <c r="I22" s="4">
        <f t="shared" si="20"/>
        <v>2.5</v>
      </c>
      <c r="J22">
        <f t="shared" si="21"/>
        <v>25</v>
      </c>
      <c r="K22" s="16">
        <f t="shared" si="22"/>
        <v>56.25</v>
      </c>
      <c r="L22" s="5">
        <f t="shared" si="23"/>
        <v>0.1111111111111111</v>
      </c>
      <c r="M22" s="65">
        <f t="shared" si="24"/>
        <v>0.25</v>
      </c>
      <c r="P22" s="24" t="s">
        <v>48</v>
      </c>
      <c r="Q22" s="41">
        <v>0.69999999999999973</v>
      </c>
      <c r="V22" s="52"/>
      <c r="X22" s="49"/>
    </row>
    <row r="23" spans="1:24" x14ac:dyDescent="0.2">
      <c r="A23" s="1">
        <v>44851</v>
      </c>
      <c r="B23" t="s">
        <v>49</v>
      </c>
      <c r="C23" s="62" t="s">
        <v>21</v>
      </c>
      <c r="D23" s="16">
        <v>1</v>
      </c>
      <c r="E23" s="4">
        <v>4.3</v>
      </c>
      <c r="F23" s="1">
        <v>44950</v>
      </c>
      <c r="G23" s="2">
        <v>2</v>
      </c>
      <c r="H23" s="4">
        <f t="shared" si="19"/>
        <v>4.3</v>
      </c>
      <c r="I23" s="4">
        <f t="shared" si="20"/>
        <v>2</v>
      </c>
      <c r="J23">
        <f t="shared" si="21"/>
        <v>99</v>
      </c>
      <c r="K23" s="16">
        <f t="shared" si="22"/>
        <v>425.7</v>
      </c>
      <c r="L23" s="5">
        <f t="shared" si="23"/>
        <v>-0.53488372093023251</v>
      </c>
      <c r="M23" s="65">
        <f t="shared" si="24"/>
        <v>-2.2999999999999998</v>
      </c>
      <c r="V23" s="52"/>
      <c r="X23" s="49"/>
    </row>
    <row r="24" spans="1:24" x14ac:dyDescent="0.2">
      <c r="A24" s="1">
        <v>44859</v>
      </c>
      <c r="B24" t="s">
        <v>49</v>
      </c>
      <c r="C24" s="62" t="s">
        <v>21</v>
      </c>
      <c r="D24" s="16">
        <v>1</v>
      </c>
      <c r="E24" s="4">
        <v>3.7</v>
      </c>
      <c r="F24" s="1">
        <v>44953</v>
      </c>
      <c r="G24" s="2">
        <v>2.25</v>
      </c>
      <c r="H24" s="4">
        <f t="shared" si="19"/>
        <v>3.7</v>
      </c>
      <c r="I24" s="4">
        <f t="shared" si="20"/>
        <v>2.25</v>
      </c>
      <c r="J24">
        <f t="shared" si="21"/>
        <v>94</v>
      </c>
      <c r="K24" s="16">
        <f t="shared" si="22"/>
        <v>347.8</v>
      </c>
      <c r="L24" s="5">
        <f t="shared" si="23"/>
        <v>-0.39189189189189194</v>
      </c>
      <c r="M24" s="65">
        <f t="shared" si="24"/>
        <v>-1.4500000000000002</v>
      </c>
      <c r="V24" s="52"/>
      <c r="X24" s="49"/>
    </row>
    <row r="25" spans="1:24" x14ac:dyDescent="0.2">
      <c r="A25" s="1">
        <v>44872</v>
      </c>
      <c r="B25" t="s">
        <v>49</v>
      </c>
      <c r="C25" s="62" t="s">
        <v>21</v>
      </c>
      <c r="D25" s="16">
        <v>1</v>
      </c>
      <c r="E25" s="4">
        <v>2.6</v>
      </c>
      <c r="F25" s="1">
        <v>44957</v>
      </c>
      <c r="G25" s="2">
        <v>2.5</v>
      </c>
      <c r="H25" s="4">
        <f t="shared" si="19"/>
        <v>2.6</v>
      </c>
      <c r="I25" s="4">
        <f t="shared" si="20"/>
        <v>2.5</v>
      </c>
      <c r="J25">
        <f t="shared" si="21"/>
        <v>85</v>
      </c>
      <c r="K25" s="16">
        <f t="shared" si="22"/>
        <v>221</v>
      </c>
      <c r="L25" s="5">
        <f t="shared" si="23"/>
        <v>-3.8461538461538491E-2</v>
      </c>
      <c r="M25" s="65">
        <f t="shared" si="24"/>
        <v>-0.10000000000000007</v>
      </c>
      <c r="V25" s="52"/>
      <c r="X25" s="49"/>
    </row>
    <row r="26" spans="1:24" x14ac:dyDescent="0.2">
      <c r="A26" s="1">
        <v>44880</v>
      </c>
      <c r="B26" t="s">
        <v>49</v>
      </c>
      <c r="C26" s="62" t="s">
        <v>21</v>
      </c>
      <c r="D26" s="16">
        <v>1</v>
      </c>
      <c r="E26" s="4">
        <v>2.2000000000000002</v>
      </c>
      <c r="F26" s="1">
        <v>44958</v>
      </c>
      <c r="G26" s="2">
        <v>2.75</v>
      </c>
      <c r="H26" s="4">
        <f t="shared" si="19"/>
        <v>2.2000000000000002</v>
      </c>
      <c r="I26" s="4">
        <f t="shared" si="20"/>
        <v>2.75</v>
      </c>
      <c r="J26">
        <f t="shared" si="21"/>
        <v>78</v>
      </c>
      <c r="K26" s="16">
        <f t="shared" si="22"/>
        <v>171.60000000000002</v>
      </c>
      <c r="L26" s="5">
        <f t="shared" si="23"/>
        <v>0.24999999999999989</v>
      </c>
      <c r="M26" s="65">
        <f t="shared" si="24"/>
        <v>0.54999999999999982</v>
      </c>
      <c r="V26" s="52"/>
      <c r="X26" s="49"/>
    </row>
    <row r="27" spans="1:24" x14ac:dyDescent="0.2">
      <c r="A27" s="1">
        <v>44893</v>
      </c>
      <c r="B27" t="s">
        <v>47</v>
      </c>
      <c r="C27" s="62" t="s">
        <v>21</v>
      </c>
      <c r="D27" s="16">
        <v>1</v>
      </c>
      <c r="E27" s="4">
        <v>2.5</v>
      </c>
      <c r="F27" s="1">
        <v>44960</v>
      </c>
      <c r="G27" s="2">
        <v>2.25</v>
      </c>
      <c r="H27" s="4">
        <f t="shared" ref="H27:H33" si="25">E27*D27</f>
        <v>2.5</v>
      </c>
      <c r="I27" s="4">
        <f t="shared" ref="I27:I33" si="26">IF(F27&gt;0,G27*D27,0)</f>
        <v>2.25</v>
      </c>
      <c r="J27">
        <f t="shared" ref="J27:J33" si="27">IF(F27&gt;0,F27-A27,0)</f>
        <v>67</v>
      </c>
      <c r="K27" s="16">
        <f t="shared" ref="K27:K33" si="28">H27*J27</f>
        <v>167.5</v>
      </c>
      <c r="L27" s="5">
        <f t="shared" ref="L27:L33" si="29">IF(F27&gt;0,IF(LEFT(UPPER(C27))="S",(H27-I27)/H27,(I27-H27)/H27),0)</f>
        <v>-0.1</v>
      </c>
      <c r="M27" s="65">
        <f t="shared" ref="M27:M33" si="30">(H27*L27)</f>
        <v>-0.25</v>
      </c>
      <c r="V27" s="52"/>
      <c r="X27" s="49"/>
    </row>
    <row r="28" spans="1:24" x14ac:dyDescent="0.2">
      <c r="A28" s="1">
        <v>44936</v>
      </c>
      <c r="B28" t="s">
        <v>49</v>
      </c>
      <c r="C28" s="62" t="s">
        <v>21</v>
      </c>
      <c r="D28" s="16">
        <v>1</v>
      </c>
      <c r="E28" s="4">
        <v>1.8</v>
      </c>
      <c r="F28" s="1">
        <v>44974</v>
      </c>
      <c r="G28" s="2">
        <v>2.75</v>
      </c>
      <c r="H28" s="4">
        <f t="shared" si="25"/>
        <v>1.8</v>
      </c>
      <c r="I28" s="4">
        <f t="shared" si="26"/>
        <v>2.75</v>
      </c>
      <c r="J28">
        <f t="shared" si="27"/>
        <v>38</v>
      </c>
      <c r="K28" s="16">
        <f t="shared" si="28"/>
        <v>68.400000000000006</v>
      </c>
      <c r="L28" s="5">
        <f t="shared" si="29"/>
        <v>0.52777777777777779</v>
      </c>
      <c r="M28" s="65">
        <f t="shared" si="30"/>
        <v>0.95000000000000007</v>
      </c>
      <c r="V28" s="52"/>
      <c r="X28" s="49"/>
    </row>
    <row r="29" spans="1:24" x14ac:dyDescent="0.2">
      <c r="A29" s="1">
        <v>44972</v>
      </c>
      <c r="B29" t="s">
        <v>50</v>
      </c>
      <c r="C29" s="62" t="s">
        <v>21</v>
      </c>
      <c r="D29" s="16">
        <v>1</v>
      </c>
      <c r="E29" s="4">
        <v>25</v>
      </c>
      <c r="F29" s="1">
        <v>44977</v>
      </c>
      <c r="G29" s="2">
        <v>27</v>
      </c>
      <c r="H29" s="4">
        <f t="shared" si="25"/>
        <v>25</v>
      </c>
      <c r="I29" s="4">
        <f t="shared" si="26"/>
        <v>27</v>
      </c>
      <c r="J29">
        <f t="shared" si="27"/>
        <v>5</v>
      </c>
      <c r="K29" s="16">
        <f t="shared" si="28"/>
        <v>125</v>
      </c>
      <c r="L29" s="5">
        <f t="shared" si="29"/>
        <v>0.08</v>
      </c>
      <c r="M29" s="56">
        <f t="shared" si="30"/>
        <v>2</v>
      </c>
      <c r="V29" s="52"/>
      <c r="X29" s="49"/>
    </row>
    <row r="30" spans="1:24" x14ac:dyDescent="0.2">
      <c r="A30" s="1">
        <v>44994</v>
      </c>
      <c r="B30" t="s">
        <v>50</v>
      </c>
      <c r="C30" s="62" t="s">
        <v>21</v>
      </c>
      <c r="D30" s="16">
        <v>1</v>
      </c>
      <c r="E30" s="4">
        <v>21.5</v>
      </c>
      <c r="F30" s="1">
        <v>44998</v>
      </c>
      <c r="G30" s="2">
        <v>23.5</v>
      </c>
      <c r="H30" s="4">
        <f t="shared" si="25"/>
        <v>21.5</v>
      </c>
      <c r="I30" s="4">
        <f t="shared" si="26"/>
        <v>23.5</v>
      </c>
      <c r="J30">
        <f t="shared" si="27"/>
        <v>4</v>
      </c>
      <c r="K30" s="16">
        <f t="shared" si="28"/>
        <v>86</v>
      </c>
      <c r="L30" s="5">
        <f t="shared" si="29"/>
        <v>9.3023255813953487E-2</v>
      </c>
      <c r="M30" s="56">
        <f t="shared" si="30"/>
        <v>2</v>
      </c>
      <c r="V30" s="52"/>
      <c r="X30" s="49"/>
    </row>
    <row r="31" spans="1:24" x14ac:dyDescent="0.2">
      <c r="A31" s="1">
        <v>44994</v>
      </c>
      <c r="B31" t="s">
        <v>47</v>
      </c>
      <c r="C31" s="62" t="s">
        <v>21</v>
      </c>
      <c r="D31" s="16">
        <v>1</v>
      </c>
      <c r="E31" s="4">
        <v>1.45</v>
      </c>
      <c r="F31" s="1">
        <v>45000</v>
      </c>
      <c r="G31" s="4">
        <v>1.65</v>
      </c>
      <c r="H31" s="4">
        <f t="shared" si="25"/>
        <v>1.45</v>
      </c>
      <c r="I31" s="4">
        <f t="shared" si="26"/>
        <v>1.65</v>
      </c>
      <c r="J31">
        <f t="shared" si="27"/>
        <v>6</v>
      </c>
      <c r="K31" s="16">
        <f t="shared" si="28"/>
        <v>8.6999999999999993</v>
      </c>
      <c r="L31" s="5">
        <f t="shared" si="29"/>
        <v>0.13793103448275859</v>
      </c>
      <c r="M31" s="65">
        <f t="shared" si="30"/>
        <v>0.19999999999999996</v>
      </c>
      <c r="V31" s="52"/>
      <c r="X31" s="49"/>
    </row>
    <row r="32" spans="1:24" x14ac:dyDescent="0.2">
      <c r="A32" s="1">
        <v>45030</v>
      </c>
      <c r="B32" t="s">
        <v>47</v>
      </c>
      <c r="C32" s="62" t="s">
        <v>21</v>
      </c>
      <c r="D32" s="16">
        <v>1</v>
      </c>
      <c r="E32" s="4">
        <v>1.3</v>
      </c>
      <c r="F32" s="1">
        <v>45034</v>
      </c>
      <c r="G32" s="4">
        <v>1.5</v>
      </c>
      <c r="H32" s="4">
        <f t="shared" si="25"/>
        <v>1.3</v>
      </c>
      <c r="I32" s="4">
        <f t="shared" si="26"/>
        <v>1.5</v>
      </c>
      <c r="J32">
        <f t="shared" si="27"/>
        <v>4</v>
      </c>
      <c r="K32" s="16">
        <f t="shared" si="28"/>
        <v>5.2</v>
      </c>
      <c r="L32" s="5">
        <f t="shared" si="29"/>
        <v>0.1538461538461538</v>
      </c>
      <c r="M32" s="65">
        <f t="shared" si="30"/>
        <v>0.19999999999999996</v>
      </c>
      <c r="V32" s="52"/>
      <c r="X32" s="49"/>
    </row>
    <row r="33" spans="1:24" x14ac:dyDescent="0.2">
      <c r="A33" s="1">
        <v>45064</v>
      </c>
      <c r="B33" t="s">
        <v>51</v>
      </c>
      <c r="C33" s="62" t="s">
        <v>21</v>
      </c>
      <c r="D33" s="16">
        <v>1</v>
      </c>
      <c r="E33" s="4">
        <v>34</v>
      </c>
      <c r="F33" s="1">
        <v>45091</v>
      </c>
      <c r="G33" s="4">
        <v>37.450000000000003</v>
      </c>
      <c r="H33" s="4">
        <f t="shared" si="25"/>
        <v>34</v>
      </c>
      <c r="I33" s="4">
        <f t="shared" si="26"/>
        <v>37.450000000000003</v>
      </c>
      <c r="J33">
        <f t="shared" si="27"/>
        <v>27</v>
      </c>
      <c r="K33" s="16">
        <f t="shared" si="28"/>
        <v>918</v>
      </c>
      <c r="L33" s="5">
        <f t="shared" si="29"/>
        <v>0.1014705882352942</v>
      </c>
      <c r="M33" s="65">
        <f t="shared" si="30"/>
        <v>3.4500000000000028</v>
      </c>
      <c r="X33" s="49"/>
    </row>
    <row r="34" spans="1:24" x14ac:dyDescent="0.2">
      <c r="A34" s="1">
        <v>45077</v>
      </c>
      <c r="B34" s="60" t="s">
        <v>50</v>
      </c>
      <c r="C34" s="62" t="s">
        <v>21</v>
      </c>
      <c r="D34" s="16">
        <v>1</v>
      </c>
      <c r="E34" s="4">
        <v>21</v>
      </c>
      <c r="F34" s="1">
        <v>45090</v>
      </c>
      <c r="G34" s="4">
        <v>21</v>
      </c>
      <c r="H34" s="4">
        <f t="shared" ref="H34:H41" si="31">E34*D34</f>
        <v>21</v>
      </c>
      <c r="I34" s="4">
        <f t="shared" ref="I34:I41" si="32">IF(F34&gt;0,G34*D34,0)</f>
        <v>21</v>
      </c>
      <c r="J34">
        <f t="shared" ref="J34:J41" si="33">IF(F34&gt;0,F34-A34,0)</f>
        <v>13</v>
      </c>
      <c r="K34" s="16">
        <f t="shared" ref="K34:K41" si="34">H34*J34</f>
        <v>273</v>
      </c>
      <c r="L34" s="5">
        <f t="shared" ref="L34:L41" si="35">IF(F34&gt;0,IF(LEFT(UPPER(C34))="S",(H34-I34)/H34,(I34-H34)/H34),0)</f>
        <v>0</v>
      </c>
      <c r="M34" s="65">
        <f t="shared" ref="M34:M41" si="36">(H34*L34)</f>
        <v>0</v>
      </c>
      <c r="V34" s="52"/>
      <c r="X34" s="49"/>
    </row>
    <row r="35" spans="1:24" x14ac:dyDescent="0.2">
      <c r="A35" s="1">
        <v>44985</v>
      </c>
      <c r="B35" t="s">
        <v>47</v>
      </c>
      <c r="C35" s="62" t="s">
        <v>21</v>
      </c>
      <c r="D35" s="16">
        <v>1</v>
      </c>
      <c r="E35" s="4">
        <v>1.7</v>
      </c>
      <c r="F35" s="1">
        <v>45090</v>
      </c>
      <c r="G35" s="4">
        <v>1.1000000000000001</v>
      </c>
      <c r="H35" s="4">
        <f t="shared" si="31"/>
        <v>1.7</v>
      </c>
      <c r="I35" s="4">
        <f t="shared" si="32"/>
        <v>1.1000000000000001</v>
      </c>
      <c r="J35">
        <f t="shared" si="33"/>
        <v>105</v>
      </c>
      <c r="K35" s="16">
        <f t="shared" si="34"/>
        <v>178.5</v>
      </c>
      <c r="L35" s="5">
        <f t="shared" si="35"/>
        <v>-0.35294117647058815</v>
      </c>
      <c r="M35" s="65">
        <f t="shared" si="36"/>
        <v>-0.59999999999999987</v>
      </c>
      <c r="V35" s="52"/>
      <c r="X35" s="49"/>
    </row>
    <row r="36" spans="1:24" x14ac:dyDescent="0.2">
      <c r="A36" s="1">
        <v>44936</v>
      </c>
      <c r="B36" t="s">
        <v>47</v>
      </c>
      <c r="C36" s="62" t="s">
        <v>21</v>
      </c>
      <c r="D36" s="16">
        <v>1</v>
      </c>
      <c r="E36" s="4">
        <v>1.97</v>
      </c>
      <c r="F36" s="1">
        <v>45091</v>
      </c>
      <c r="G36" s="4">
        <v>1.2</v>
      </c>
      <c r="H36" s="4">
        <f t="shared" si="31"/>
        <v>1.97</v>
      </c>
      <c r="I36" s="4">
        <f t="shared" si="32"/>
        <v>1.2</v>
      </c>
      <c r="J36">
        <f t="shared" si="33"/>
        <v>155</v>
      </c>
      <c r="K36" s="16">
        <f t="shared" si="34"/>
        <v>305.35000000000002</v>
      </c>
      <c r="L36" s="5">
        <f t="shared" si="35"/>
        <v>-0.39086294416243655</v>
      </c>
      <c r="M36" s="65">
        <f t="shared" si="36"/>
        <v>-0.77</v>
      </c>
      <c r="V36" s="52"/>
      <c r="X36" s="49"/>
    </row>
    <row r="37" spans="1:24" x14ac:dyDescent="0.2">
      <c r="A37" s="1">
        <v>45043</v>
      </c>
      <c r="B37" t="s">
        <v>47</v>
      </c>
      <c r="C37" s="62" t="s">
        <v>21</v>
      </c>
      <c r="D37" s="16">
        <v>1</v>
      </c>
      <c r="E37" s="4">
        <v>1.1000000000000001</v>
      </c>
      <c r="F37" s="1">
        <v>45098</v>
      </c>
      <c r="G37" s="4">
        <v>1.5</v>
      </c>
      <c r="H37" s="4">
        <f t="shared" si="31"/>
        <v>1.1000000000000001</v>
      </c>
      <c r="I37" s="4">
        <f t="shared" si="32"/>
        <v>1.5</v>
      </c>
      <c r="J37">
        <f t="shared" si="33"/>
        <v>55</v>
      </c>
      <c r="K37" s="16">
        <f t="shared" si="34"/>
        <v>60.500000000000007</v>
      </c>
      <c r="L37" s="5">
        <f t="shared" si="35"/>
        <v>0.36363636363636354</v>
      </c>
      <c r="M37" s="65">
        <f t="shared" si="36"/>
        <v>0.39999999999999991</v>
      </c>
      <c r="V37" s="52"/>
      <c r="X37" s="49"/>
    </row>
    <row r="38" spans="1:24" x14ac:dyDescent="0.2">
      <c r="A38" s="1">
        <v>45069</v>
      </c>
      <c r="B38" t="s">
        <v>47</v>
      </c>
      <c r="C38" s="62" t="s">
        <v>21</v>
      </c>
      <c r="D38" s="16">
        <v>1</v>
      </c>
      <c r="E38" s="4">
        <v>0.9</v>
      </c>
      <c r="F38" s="1">
        <v>45098</v>
      </c>
      <c r="G38" s="4">
        <v>1.4</v>
      </c>
      <c r="H38" s="4">
        <f t="shared" si="31"/>
        <v>0.9</v>
      </c>
      <c r="I38" s="4">
        <f t="shared" si="32"/>
        <v>1.4</v>
      </c>
      <c r="J38">
        <f t="shared" si="33"/>
        <v>29</v>
      </c>
      <c r="K38" s="16">
        <f t="shared" si="34"/>
        <v>26.1</v>
      </c>
      <c r="L38" s="5">
        <f t="shared" si="35"/>
        <v>0.55555555555555547</v>
      </c>
      <c r="M38" s="65">
        <f t="shared" si="36"/>
        <v>0.49999999999999994</v>
      </c>
      <c r="V38" s="52"/>
      <c r="X38" s="49"/>
    </row>
    <row r="39" spans="1:24" x14ac:dyDescent="0.2">
      <c r="A39" s="1">
        <v>45086</v>
      </c>
      <c r="B39" s="60" t="s">
        <v>50</v>
      </c>
      <c r="C39" s="62" t="s">
        <v>21</v>
      </c>
      <c r="D39" s="16">
        <v>1</v>
      </c>
      <c r="E39" s="4">
        <v>19</v>
      </c>
      <c r="F39" s="1">
        <v>45149</v>
      </c>
      <c r="G39" s="4">
        <v>19</v>
      </c>
      <c r="H39" s="4">
        <f t="shared" si="31"/>
        <v>19</v>
      </c>
      <c r="I39" s="4">
        <f t="shared" si="32"/>
        <v>19</v>
      </c>
      <c r="J39">
        <f t="shared" si="33"/>
        <v>63</v>
      </c>
      <c r="K39" s="16">
        <f t="shared" si="34"/>
        <v>1197</v>
      </c>
      <c r="L39" s="5">
        <f t="shared" si="35"/>
        <v>0</v>
      </c>
      <c r="M39" s="65">
        <f t="shared" si="36"/>
        <v>0</v>
      </c>
      <c r="V39" s="52"/>
      <c r="X39" s="49"/>
    </row>
    <row r="40" spans="1:24" x14ac:dyDescent="0.2">
      <c r="A40" s="1">
        <v>45155</v>
      </c>
      <c r="B40" t="s">
        <v>49</v>
      </c>
      <c r="C40" s="62" t="s">
        <v>21</v>
      </c>
      <c r="D40" s="16">
        <v>1</v>
      </c>
      <c r="E40" s="4">
        <v>1.5</v>
      </c>
      <c r="F40" s="1">
        <v>45167</v>
      </c>
      <c r="G40" s="2">
        <v>1.65</v>
      </c>
      <c r="H40" s="4">
        <f t="shared" si="31"/>
        <v>1.5</v>
      </c>
      <c r="I40" s="4">
        <f t="shared" si="32"/>
        <v>1.65</v>
      </c>
      <c r="J40">
        <f t="shared" si="33"/>
        <v>12</v>
      </c>
      <c r="K40" s="16">
        <f t="shared" si="34"/>
        <v>18</v>
      </c>
      <c r="L40" s="5">
        <f t="shared" si="35"/>
        <v>9.9999999999999936E-2</v>
      </c>
      <c r="M40" s="65">
        <f t="shared" si="36"/>
        <v>0.14999999999999991</v>
      </c>
      <c r="V40" s="52"/>
      <c r="X40" s="49"/>
    </row>
    <row r="41" spans="1:24" x14ac:dyDescent="0.2">
      <c r="A41" s="1">
        <v>45103</v>
      </c>
      <c r="B41" t="s">
        <v>51</v>
      </c>
      <c r="C41" s="62" t="s">
        <v>21</v>
      </c>
      <c r="D41" s="16">
        <v>1</v>
      </c>
      <c r="E41" s="4">
        <v>32</v>
      </c>
      <c r="F41" s="1">
        <v>45170</v>
      </c>
      <c r="G41" s="4">
        <v>32</v>
      </c>
      <c r="H41" s="4">
        <f t="shared" si="31"/>
        <v>32</v>
      </c>
      <c r="I41" s="4">
        <f t="shared" si="32"/>
        <v>32</v>
      </c>
      <c r="J41">
        <f t="shared" si="33"/>
        <v>67</v>
      </c>
      <c r="K41" s="16">
        <f t="shared" si="34"/>
        <v>2144</v>
      </c>
      <c r="L41" s="5">
        <f t="shared" si="35"/>
        <v>0</v>
      </c>
      <c r="M41" s="65">
        <f t="shared" si="36"/>
        <v>0</v>
      </c>
      <c r="V41" s="52"/>
      <c r="X41" s="49"/>
    </row>
    <row r="42" spans="1:24" x14ac:dyDescent="0.2">
      <c r="A42" s="1">
        <v>45168</v>
      </c>
      <c r="B42" s="60" t="s">
        <v>47</v>
      </c>
      <c r="C42" s="62" t="s">
        <v>21</v>
      </c>
      <c r="D42" s="16">
        <v>1</v>
      </c>
      <c r="E42" s="4">
        <v>0.65</v>
      </c>
      <c r="F42" s="1">
        <v>45171</v>
      </c>
      <c r="G42" s="4">
        <v>0.65</v>
      </c>
      <c r="H42" s="4">
        <f t="shared" ref="H42:H47" si="37">E42*D42</f>
        <v>0.65</v>
      </c>
      <c r="I42" s="4">
        <f t="shared" ref="I42:I47" si="38">IF(F42&gt;0,G42*D42,0)</f>
        <v>0.65</v>
      </c>
      <c r="J42">
        <f t="shared" ref="J42:J47" si="39">IF(F42&gt;0,F42-A42,0)</f>
        <v>3</v>
      </c>
      <c r="K42" s="16">
        <f t="shared" ref="K42:K47" si="40">H42*J42</f>
        <v>1.9500000000000002</v>
      </c>
      <c r="L42" s="5">
        <f t="shared" ref="L42:L47" si="41">IF(F42&gt;0,IF(LEFT(UPPER(C42))="S",(H42-I42)/H42,(I42-H42)/H42),0)</f>
        <v>0</v>
      </c>
      <c r="M42" s="65">
        <f t="shared" ref="M42:M47" si="42">(H42*L42)</f>
        <v>0</v>
      </c>
      <c r="V42" s="52"/>
      <c r="X42" s="49"/>
    </row>
    <row r="43" spans="1:24" x14ac:dyDescent="0.2">
      <c r="A43" s="1">
        <v>45201</v>
      </c>
      <c r="B43" s="60" t="s">
        <v>49</v>
      </c>
      <c r="C43" s="62" t="s">
        <v>21</v>
      </c>
      <c r="D43" s="16">
        <v>1</v>
      </c>
      <c r="E43" s="4">
        <v>1.4</v>
      </c>
      <c r="F43" s="1">
        <v>45201</v>
      </c>
      <c r="G43" s="4">
        <v>1.57</v>
      </c>
      <c r="H43" s="4">
        <f t="shared" si="37"/>
        <v>1.4</v>
      </c>
      <c r="I43" s="4">
        <f t="shared" si="38"/>
        <v>1.57</v>
      </c>
      <c r="J43">
        <f t="shared" si="39"/>
        <v>0</v>
      </c>
      <c r="K43" s="16">
        <f t="shared" si="40"/>
        <v>0</v>
      </c>
      <c r="L43" s="5">
        <f t="shared" si="41"/>
        <v>0.12142857142857154</v>
      </c>
      <c r="M43" s="65">
        <f t="shared" si="42"/>
        <v>0.17000000000000015</v>
      </c>
      <c r="X43" s="49"/>
    </row>
    <row r="44" spans="1:24" x14ac:dyDescent="0.2">
      <c r="A44" s="1">
        <v>45181</v>
      </c>
      <c r="B44" s="60" t="s">
        <v>47</v>
      </c>
      <c r="C44" s="62" t="s">
        <v>21</v>
      </c>
      <c r="D44" s="16">
        <v>1</v>
      </c>
      <c r="E44" s="4">
        <v>0.57999999999999996</v>
      </c>
      <c r="F44" s="1">
        <v>45208</v>
      </c>
      <c r="G44" s="4">
        <v>0.57999999999999996</v>
      </c>
      <c r="H44" s="4">
        <f t="shared" si="37"/>
        <v>0.57999999999999996</v>
      </c>
      <c r="I44" s="4">
        <f t="shared" si="38"/>
        <v>0.57999999999999996</v>
      </c>
      <c r="J44">
        <f t="shared" si="39"/>
        <v>27</v>
      </c>
      <c r="K44" s="16">
        <f t="shared" si="40"/>
        <v>15.659999999999998</v>
      </c>
      <c r="L44" s="5">
        <f t="shared" si="41"/>
        <v>0</v>
      </c>
      <c r="M44" s="65">
        <f t="shared" si="42"/>
        <v>0</v>
      </c>
      <c r="P44" s="59"/>
      <c r="V44" s="52"/>
      <c r="X44" s="49"/>
    </row>
    <row r="45" spans="1:24" x14ac:dyDescent="0.2">
      <c r="A45" s="1">
        <v>45201</v>
      </c>
      <c r="B45" s="60" t="s">
        <v>47</v>
      </c>
      <c r="C45" s="62" t="s">
        <v>21</v>
      </c>
      <c r="D45" s="16">
        <v>1</v>
      </c>
      <c r="E45" s="2">
        <v>0.49969999999999998</v>
      </c>
      <c r="F45" s="1">
        <v>45219</v>
      </c>
      <c r="G45" s="4">
        <v>0.65</v>
      </c>
      <c r="H45" s="4">
        <f t="shared" si="37"/>
        <v>0.49969999999999998</v>
      </c>
      <c r="I45" s="4">
        <f t="shared" si="38"/>
        <v>0.65</v>
      </c>
      <c r="J45">
        <f t="shared" si="39"/>
        <v>18</v>
      </c>
      <c r="K45" s="16">
        <f t="shared" si="40"/>
        <v>8.9946000000000002</v>
      </c>
      <c r="L45" s="5">
        <f t="shared" si="41"/>
        <v>0.30078046828096866</v>
      </c>
      <c r="M45" s="65">
        <f t="shared" si="42"/>
        <v>0.15030000000000004</v>
      </c>
      <c r="P45" s="59" t="s">
        <v>52</v>
      </c>
      <c r="V45" s="52"/>
      <c r="X45" s="49"/>
    </row>
    <row r="46" spans="1:24" x14ac:dyDescent="0.2">
      <c r="A46" s="1">
        <v>45257</v>
      </c>
      <c r="B46" s="60" t="s">
        <v>47</v>
      </c>
      <c r="C46" s="62" t="s">
        <v>21</v>
      </c>
      <c r="D46" s="16">
        <v>1</v>
      </c>
      <c r="E46" s="2">
        <v>0.45</v>
      </c>
      <c r="F46" s="1">
        <v>45264</v>
      </c>
      <c r="G46" s="4">
        <v>0.56499999999999995</v>
      </c>
      <c r="H46" s="4">
        <f t="shared" si="37"/>
        <v>0.45</v>
      </c>
      <c r="I46" s="4">
        <f t="shared" si="38"/>
        <v>0.56499999999999995</v>
      </c>
      <c r="J46">
        <f t="shared" si="39"/>
        <v>7</v>
      </c>
      <c r="K46" s="16">
        <f t="shared" si="40"/>
        <v>3.15</v>
      </c>
      <c r="L46" s="5">
        <f t="shared" si="41"/>
        <v>0.25555555555555542</v>
      </c>
      <c r="M46" s="65">
        <f t="shared" si="42"/>
        <v>0.11499999999999995</v>
      </c>
      <c r="P46" s="59" t="s">
        <v>53</v>
      </c>
      <c r="V46" s="52"/>
      <c r="X46" s="49"/>
    </row>
    <row r="47" spans="1:24" x14ac:dyDescent="0.2">
      <c r="A47" s="1">
        <v>45105</v>
      </c>
      <c r="B47" s="60" t="s">
        <v>50</v>
      </c>
      <c r="C47" s="62" t="s">
        <v>21</v>
      </c>
      <c r="D47" s="16">
        <v>1</v>
      </c>
      <c r="E47" s="16">
        <v>17</v>
      </c>
      <c r="F47" s="1">
        <v>45275</v>
      </c>
      <c r="G47" s="4">
        <v>13</v>
      </c>
      <c r="H47" s="4">
        <f t="shared" si="37"/>
        <v>17</v>
      </c>
      <c r="I47" s="4">
        <f t="shared" si="38"/>
        <v>13</v>
      </c>
      <c r="J47">
        <f t="shared" si="39"/>
        <v>170</v>
      </c>
      <c r="K47" s="16">
        <f t="shared" si="40"/>
        <v>2890</v>
      </c>
      <c r="L47" s="5">
        <f t="shared" si="41"/>
        <v>-0.23529411764705882</v>
      </c>
      <c r="M47" s="65">
        <f t="shared" si="42"/>
        <v>-4</v>
      </c>
      <c r="P47" s="59" t="s">
        <v>54</v>
      </c>
      <c r="V47" s="52"/>
      <c r="X47" s="49"/>
    </row>
    <row r="48" spans="1:24" x14ac:dyDescent="0.2">
      <c r="A48" s="1">
        <v>45154</v>
      </c>
      <c r="B48" s="60" t="s">
        <v>50</v>
      </c>
      <c r="C48" s="62" t="s">
        <v>21</v>
      </c>
      <c r="D48" s="16">
        <v>1</v>
      </c>
      <c r="E48" s="16">
        <v>15</v>
      </c>
      <c r="F48" s="1">
        <v>45278</v>
      </c>
      <c r="G48" s="4">
        <v>15</v>
      </c>
      <c r="H48" s="4">
        <f t="shared" ref="H48:H54" si="43">E48*D48</f>
        <v>15</v>
      </c>
      <c r="I48" s="4">
        <f t="shared" ref="I48:I54" si="44">IF(F48&gt;0,G48*D48,0)</f>
        <v>15</v>
      </c>
      <c r="J48">
        <f t="shared" ref="J48:J54" si="45">IF(F48&gt;0,F48-A48,0)</f>
        <v>124</v>
      </c>
      <c r="K48" s="16">
        <f t="shared" ref="K48:K54" si="46">H48*J48</f>
        <v>1860</v>
      </c>
      <c r="L48" s="5">
        <f t="shared" ref="L48:L54" si="47">IF(F48&gt;0,IF(LEFT(UPPER(C48))="S",(H48-I48)/H48,(I48-H48)/H48),0)</f>
        <v>0</v>
      </c>
      <c r="M48" s="65">
        <f t="shared" ref="M48:M54" si="48">(H48*L48)</f>
        <v>0</v>
      </c>
      <c r="P48" s="59"/>
      <c r="V48" s="52"/>
      <c r="X48" s="49"/>
    </row>
    <row r="49" spans="1:24" x14ac:dyDescent="0.2">
      <c r="A49" s="1">
        <v>45244</v>
      </c>
      <c r="B49" s="60" t="s">
        <v>55</v>
      </c>
      <c r="C49" s="62" t="s">
        <v>21</v>
      </c>
      <c r="D49" s="16">
        <v>1</v>
      </c>
      <c r="E49" s="57">
        <v>10.5</v>
      </c>
      <c r="F49" s="1">
        <v>45299</v>
      </c>
      <c r="G49" s="4">
        <v>12</v>
      </c>
      <c r="H49" s="4">
        <f t="shared" si="43"/>
        <v>10.5</v>
      </c>
      <c r="I49" s="4">
        <f t="shared" si="44"/>
        <v>12</v>
      </c>
      <c r="J49">
        <f t="shared" si="45"/>
        <v>55</v>
      </c>
      <c r="K49" s="16">
        <f t="shared" si="46"/>
        <v>577.5</v>
      </c>
      <c r="L49" s="5">
        <f t="shared" si="47"/>
        <v>0.14285714285714285</v>
      </c>
      <c r="M49" s="65">
        <f t="shared" si="48"/>
        <v>1.5</v>
      </c>
      <c r="P49" s="59" t="s">
        <v>56</v>
      </c>
      <c r="V49" s="52"/>
      <c r="X49" s="49"/>
    </row>
    <row r="50" spans="1:24" x14ac:dyDescent="0.2">
      <c r="A50" s="1">
        <v>45244</v>
      </c>
      <c r="B50" s="60" t="s">
        <v>55</v>
      </c>
      <c r="C50" s="62" t="s">
        <v>21</v>
      </c>
      <c r="D50" s="16">
        <v>1</v>
      </c>
      <c r="E50" s="57">
        <v>12</v>
      </c>
      <c r="F50" s="1">
        <v>45307</v>
      </c>
      <c r="G50" s="4">
        <v>13.5</v>
      </c>
      <c r="H50" s="4">
        <f t="shared" si="43"/>
        <v>12</v>
      </c>
      <c r="I50" s="4">
        <f t="shared" si="44"/>
        <v>13.5</v>
      </c>
      <c r="J50">
        <f t="shared" si="45"/>
        <v>63</v>
      </c>
      <c r="K50" s="16">
        <f t="shared" si="46"/>
        <v>756</v>
      </c>
      <c r="L50" s="5">
        <f t="shared" si="47"/>
        <v>0.125</v>
      </c>
      <c r="M50" s="65">
        <f t="shared" si="48"/>
        <v>1.5</v>
      </c>
      <c r="P50" s="59" t="s">
        <v>57</v>
      </c>
      <c r="V50" s="52"/>
      <c r="X50" s="49"/>
    </row>
    <row r="51" spans="1:24" x14ac:dyDescent="0.2">
      <c r="A51" s="1">
        <v>45309</v>
      </c>
      <c r="B51" s="60" t="s">
        <v>58</v>
      </c>
      <c r="C51" s="62" t="s">
        <v>21</v>
      </c>
      <c r="D51" s="16">
        <v>1</v>
      </c>
      <c r="E51" s="57">
        <v>20</v>
      </c>
      <c r="F51" s="1">
        <v>45315</v>
      </c>
      <c r="G51" s="4">
        <v>21</v>
      </c>
      <c r="H51" s="4">
        <f t="shared" si="43"/>
        <v>20</v>
      </c>
      <c r="I51" s="4">
        <f t="shared" si="44"/>
        <v>21</v>
      </c>
      <c r="J51">
        <f t="shared" si="45"/>
        <v>6</v>
      </c>
      <c r="K51" s="16">
        <f t="shared" si="46"/>
        <v>120</v>
      </c>
      <c r="L51" s="5">
        <f t="shared" si="47"/>
        <v>0.05</v>
      </c>
      <c r="M51" s="65">
        <f t="shared" si="48"/>
        <v>1</v>
      </c>
      <c r="P51" s="59" t="s">
        <v>59</v>
      </c>
      <c r="V51" s="52"/>
      <c r="X51" s="49"/>
    </row>
    <row r="52" spans="1:24" x14ac:dyDescent="0.2">
      <c r="A52" s="1">
        <v>45154</v>
      </c>
      <c r="B52" s="60" t="s">
        <v>51</v>
      </c>
      <c r="C52" s="62" t="s">
        <v>21</v>
      </c>
      <c r="D52" s="16">
        <v>1</v>
      </c>
      <c r="E52" s="57">
        <v>29</v>
      </c>
      <c r="F52" s="1">
        <v>45316</v>
      </c>
      <c r="G52" s="4">
        <v>19</v>
      </c>
      <c r="H52" s="4">
        <f t="shared" si="43"/>
        <v>29</v>
      </c>
      <c r="I52" s="4">
        <f t="shared" si="44"/>
        <v>19</v>
      </c>
      <c r="J52">
        <f t="shared" si="45"/>
        <v>162</v>
      </c>
      <c r="K52" s="16">
        <f t="shared" si="46"/>
        <v>4698</v>
      </c>
      <c r="L52" s="5">
        <f t="shared" si="47"/>
        <v>-0.34482758620689657</v>
      </c>
      <c r="M52" s="65">
        <f t="shared" si="48"/>
        <v>-10</v>
      </c>
      <c r="P52" s="59" t="s">
        <v>60</v>
      </c>
      <c r="V52" s="52"/>
      <c r="X52" s="49"/>
    </row>
    <row r="53" spans="1:24" x14ac:dyDescent="0.2">
      <c r="A53" s="1">
        <v>45196</v>
      </c>
      <c r="B53" s="60" t="s">
        <v>51</v>
      </c>
      <c r="C53" s="62" t="s">
        <v>21</v>
      </c>
      <c r="D53" s="16">
        <v>1</v>
      </c>
      <c r="E53" s="57">
        <v>26</v>
      </c>
      <c r="F53" s="1">
        <v>45344</v>
      </c>
      <c r="G53" s="4">
        <v>20</v>
      </c>
      <c r="H53" s="4">
        <f t="shared" si="43"/>
        <v>26</v>
      </c>
      <c r="I53" s="4">
        <f t="shared" si="44"/>
        <v>20</v>
      </c>
      <c r="J53">
        <f t="shared" si="45"/>
        <v>148</v>
      </c>
      <c r="K53" s="16">
        <f t="shared" si="46"/>
        <v>3848</v>
      </c>
      <c r="L53" s="5">
        <f t="shared" si="47"/>
        <v>-0.23076923076923078</v>
      </c>
      <c r="M53" s="65">
        <f t="shared" si="48"/>
        <v>-6</v>
      </c>
      <c r="P53" s="59" t="s">
        <v>61</v>
      </c>
      <c r="V53" s="52"/>
      <c r="X53" s="49"/>
    </row>
    <row r="54" spans="1:24" x14ac:dyDescent="0.2">
      <c r="A54" s="1">
        <v>45237</v>
      </c>
      <c r="B54" s="60" t="s">
        <v>51</v>
      </c>
      <c r="C54" s="62" t="s">
        <v>21</v>
      </c>
      <c r="D54" s="16">
        <v>1</v>
      </c>
      <c r="E54" s="57">
        <v>23</v>
      </c>
      <c r="F54" s="1">
        <v>45345</v>
      </c>
      <c r="G54" s="4">
        <v>21</v>
      </c>
      <c r="H54" s="4">
        <f t="shared" si="43"/>
        <v>23</v>
      </c>
      <c r="I54" s="4">
        <f t="shared" si="44"/>
        <v>21</v>
      </c>
      <c r="J54">
        <f t="shared" si="45"/>
        <v>108</v>
      </c>
      <c r="K54" s="16">
        <f t="shared" si="46"/>
        <v>2484</v>
      </c>
      <c r="L54" s="5">
        <f t="shared" si="47"/>
        <v>-8.6956521739130432E-2</v>
      </c>
      <c r="M54" s="65">
        <f t="shared" si="48"/>
        <v>-2</v>
      </c>
      <c r="P54" s="59"/>
      <c r="V54" s="52"/>
      <c r="X54" s="49"/>
    </row>
    <row r="55" spans="1:24" x14ac:dyDescent="0.2">
      <c r="A55" s="1">
        <v>45335</v>
      </c>
      <c r="B55" s="60" t="s">
        <v>62</v>
      </c>
      <c r="C55" s="62" t="s">
        <v>21</v>
      </c>
      <c r="D55" s="16">
        <v>1</v>
      </c>
      <c r="E55" s="57">
        <v>7.8</v>
      </c>
      <c r="F55" s="1">
        <v>45350</v>
      </c>
      <c r="G55" s="4">
        <v>8</v>
      </c>
      <c r="H55" s="4">
        <f t="shared" ref="H55:H60" si="49">E55*D55</f>
        <v>7.8</v>
      </c>
      <c r="I55" s="4">
        <f t="shared" ref="I55:I60" si="50">IF(F55&gt;0,G55*D55,0)</f>
        <v>8</v>
      </c>
      <c r="J55">
        <f t="shared" ref="J55:J60" si="51">IF(F55&gt;0,F55-A55,0)</f>
        <v>15</v>
      </c>
      <c r="K55" s="16">
        <f t="shared" ref="K55:K60" si="52">H55*J55</f>
        <v>117</v>
      </c>
      <c r="L55" s="5">
        <f t="shared" ref="L55:L60" si="53">IF(F55&gt;0,IF(LEFT(UPPER(C55))="S",(H55-I55)/H55,(I55-H55)/H55),0)</f>
        <v>2.5641025641025664E-2</v>
      </c>
      <c r="M55" s="65">
        <f t="shared" ref="M55:M60" si="54">(H55*L55)</f>
        <v>0.20000000000000018</v>
      </c>
      <c r="P55" s="59" t="s">
        <v>63</v>
      </c>
      <c r="V55" s="52"/>
      <c r="X55" s="49"/>
    </row>
    <row r="56" spans="1:24" x14ac:dyDescent="0.2">
      <c r="A56" s="1">
        <v>45250</v>
      </c>
      <c r="B56" s="60" t="s">
        <v>51</v>
      </c>
      <c r="C56" s="62" t="s">
        <v>21</v>
      </c>
      <c r="D56" s="16">
        <v>1</v>
      </c>
      <c r="E56" s="57">
        <v>20</v>
      </c>
      <c r="F56" s="1">
        <v>45359</v>
      </c>
      <c r="G56" s="4">
        <v>22</v>
      </c>
      <c r="H56" s="4">
        <f t="shared" si="49"/>
        <v>20</v>
      </c>
      <c r="I56" s="4">
        <f t="shared" si="50"/>
        <v>22</v>
      </c>
      <c r="J56">
        <f t="shared" si="51"/>
        <v>109</v>
      </c>
      <c r="K56" s="16">
        <f t="shared" si="52"/>
        <v>2180</v>
      </c>
      <c r="L56" s="5">
        <f t="shared" si="53"/>
        <v>0.1</v>
      </c>
      <c r="M56" s="65">
        <f t="shared" si="54"/>
        <v>2</v>
      </c>
      <c r="P56" s="59" t="s">
        <v>64</v>
      </c>
      <c r="V56" s="52"/>
      <c r="X56" s="49"/>
    </row>
    <row r="57" spans="1:24" x14ac:dyDescent="0.2">
      <c r="A57" s="1">
        <v>45222</v>
      </c>
      <c r="B57" s="60" t="s">
        <v>50</v>
      </c>
      <c r="C57" s="62" t="s">
        <v>21</v>
      </c>
      <c r="D57" s="16">
        <v>1</v>
      </c>
      <c r="E57" s="57">
        <v>13</v>
      </c>
      <c r="F57" s="1">
        <v>45357</v>
      </c>
      <c r="G57" s="4">
        <v>10</v>
      </c>
      <c r="H57" s="4">
        <f t="shared" si="49"/>
        <v>13</v>
      </c>
      <c r="I57" s="4">
        <f t="shared" si="50"/>
        <v>10</v>
      </c>
      <c r="J57">
        <f t="shared" si="51"/>
        <v>135</v>
      </c>
      <c r="K57" s="16">
        <f t="shared" si="52"/>
        <v>1755</v>
      </c>
      <c r="L57" s="5">
        <f t="shared" si="53"/>
        <v>-0.23076923076923078</v>
      </c>
      <c r="M57" s="65">
        <f t="shared" si="54"/>
        <v>-3</v>
      </c>
      <c r="P57" s="59" t="s">
        <v>65</v>
      </c>
      <c r="X57" s="49"/>
    </row>
    <row r="58" spans="1:24" x14ac:dyDescent="0.2">
      <c r="A58" s="1">
        <v>45239</v>
      </c>
      <c r="B58" s="60" t="s">
        <v>50</v>
      </c>
      <c r="C58" s="62" t="s">
        <v>21</v>
      </c>
      <c r="D58" s="16">
        <v>1</v>
      </c>
      <c r="E58" s="16">
        <v>11</v>
      </c>
      <c r="F58" s="1">
        <v>45364</v>
      </c>
      <c r="G58" s="4">
        <v>11</v>
      </c>
      <c r="H58" s="4">
        <f t="shared" si="49"/>
        <v>11</v>
      </c>
      <c r="I58" s="4">
        <f t="shared" si="50"/>
        <v>11</v>
      </c>
      <c r="J58">
        <f t="shared" si="51"/>
        <v>125</v>
      </c>
      <c r="K58" s="16">
        <f t="shared" si="52"/>
        <v>1375</v>
      </c>
      <c r="L58" s="5">
        <f t="shared" si="53"/>
        <v>0</v>
      </c>
      <c r="M58" s="65">
        <f t="shared" si="54"/>
        <v>0</v>
      </c>
      <c r="P58" s="59" t="s">
        <v>66</v>
      </c>
      <c r="V58" s="52"/>
      <c r="X58" s="49"/>
    </row>
    <row r="59" spans="1:24" x14ac:dyDescent="0.2">
      <c r="A59" s="1">
        <v>45355</v>
      </c>
      <c r="B59" s="60" t="s">
        <v>47</v>
      </c>
      <c r="C59" s="62" t="s">
        <v>21</v>
      </c>
      <c r="D59" s="16">
        <v>1</v>
      </c>
      <c r="E59" s="2">
        <v>0.4</v>
      </c>
      <c r="F59" s="1">
        <v>45376</v>
      </c>
      <c r="G59" s="3">
        <v>0.41320000000000001</v>
      </c>
      <c r="H59" s="4">
        <f t="shared" si="49"/>
        <v>0.4</v>
      </c>
      <c r="I59" s="4">
        <f t="shared" si="50"/>
        <v>0.41320000000000001</v>
      </c>
      <c r="J59">
        <f t="shared" si="51"/>
        <v>21</v>
      </c>
      <c r="K59" s="16">
        <f t="shared" si="52"/>
        <v>8.4</v>
      </c>
      <c r="L59" s="5">
        <f t="shared" si="53"/>
        <v>3.2999999999999974E-2</v>
      </c>
      <c r="M59" s="65">
        <f t="shared" si="54"/>
        <v>1.319999999999999E-2</v>
      </c>
      <c r="P59" s="59" t="s">
        <v>67</v>
      </c>
      <c r="V59" s="52"/>
      <c r="X59" s="49"/>
    </row>
    <row r="60" spans="1:24" x14ac:dyDescent="0.2">
      <c r="A60" s="1">
        <v>45358</v>
      </c>
      <c r="B60" s="60" t="s">
        <v>47</v>
      </c>
      <c r="C60" s="62" t="s">
        <v>21</v>
      </c>
      <c r="D60" s="16">
        <v>1</v>
      </c>
      <c r="E60" s="2">
        <v>0.35</v>
      </c>
      <c r="F60" s="1">
        <v>45404</v>
      </c>
      <c r="G60" s="3">
        <v>0.4</v>
      </c>
      <c r="H60" s="4">
        <f t="shared" si="49"/>
        <v>0.35</v>
      </c>
      <c r="I60" s="4">
        <f t="shared" si="50"/>
        <v>0.4</v>
      </c>
      <c r="J60">
        <f t="shared" si="51"/>
        <v>46</v>
      </c>
      <c r="K60" s="16">
        <f t="shared" si="52"/>
        <v>16.099999999999998</v>
      </c>
      <c r="L60" s="5">
        <f t="shared" si="53"/>
        <v>0.14285714285714299</v>
      </c>
      <c r="M60" s="65">
        <f t="shared" si="54"/>
        <v>5.0000000000000044E-2</v>
      </c>
      <c r="P60" s="59" t="s">
        <v>68</v>
      </c>
      <c r="X60" s="49"/>
    </row>
    <row r="61" spans="1:24" x14ac:dyDescent="0.2">
      <c r="A61" s="1">
        <v>45342</v>
      </c>
      <c r="B61" s="60" t="s">
        <v>62</v>
      </c>
      <c r="C61" s="62" t="s">
        <v>21</v>
      </c>
      <c r="D61" s="16">
        <v>1</v>
      </c>
      <c r="E61" s="2">
        <v>7.05</v>
      </c>
      <c r="F61" s="1">
        <v>45405</v>
      </c>
      <c r="G61" s="3">
        <v>7.5</v>
      </c>
      <c r="H61" s="4">
        <f t="shared" ref="H61:H67" si="55">E61*D61</f>
        <v>7.05</v>
      </c>
      <c r="I61" s="4">
        <f t="shared" ref="I61:I67" si="56">IF(F61&gt;0,G61*D61,0)</f>
        <v>7.5</v>
      </c>
      <c r="J61">
        <f t="shared" ref="J61:J67" si="57">IF(F61&gt;0,F61-A61,0)</f>
        <v>63</v>
      </c>
      <c r="K61" s="16">
        <f t="shared" ref="K61:K67" si="58">H61*J61</f>
        <v>444.15</v>
      </c>
      <c r="L61" s="5">
        <f t="shared" ref="L61:L67" si="59">IF(F61&gt;0,IF(LEFT(UPPER(C61))="S",(H61-I61)/H61,(I61-H61)/H61),0)</f>
        <v>6.3829787234042576E-2</v>
      </c>
      <c r="M61" s="65">
        <f t="shared" ref="M61:M67" si="60">(H61*L61)</f>
        <v>0.45000000000000012</v>
      </c>
      <c r="P61" s="59"/>
      <c r="V61" s="52"/>
      <c r="X61" s="49"/>
    </row>
    <row r="62" spans="1:24" x14ac:dyDescent="0.2">
      <c r="A62" s="1">
        <v>45428</v>
      </c>
      <c r="B62" s="60" t="s">
        <v>69</v>
      </c>
      <c r="C62" s="62" t="s">
        <v>21</v>
      </c>
      <c r="D62" s="16">
        <v>1</v>
      </c>
      <c r="E62" s="2">
        <v>8.0000000000000002E-3</v>
      </c>
      <c r="F62" s="1">
        <v>45443</v>
      </c>
      <c r="G62" s="2">
        <v>8.9999999999999993E-3</v>
      </c>
      <c r="H62" s="4">
        <f t="shared" si="55"/>
        <v>8.0000000000000002E-3</v>
      </c>
      <c r="I62" s="4">
        <f t="shared" si="56"/>
        <v>8.9999999999999993E-3</v>
      </c>
      <c r="J62">
        <f t="shared" si="57"/>
        <v>15</v>
      </c>
      <c r="K62" s="16">
        <f t="shared" si="58"/>
        <v>0.12</v>
      </c>
      <c r="L62" s="5">
        <f t="shared" si="59"/>
        <v>0.12499999999999989</v>
      </c>
      <c r="M62" s="65">
        <f t="shared" si="60"/>
        <v>9.9999999999999915E-4</v>
      </c>
      <c r="P62" s="59" t="s">
        <v>70</v>
      </c>
      <c r="V62" s="52"/>
      <c r="X62" s="49"/>
    </row>
    <row r="63" spans="1:24" x14ac:dyDescent="0.2">
      <c r="A63" s="1">
        <v>45398</v>
      </c>
      <c r="B63" s="60" t="s">
        <v>55</v>
      </c>
      <c r="C63" s="62" t="s">
        <v>21</v>
      </c>
      <c r="D63" s="16">
        <v>1</v>
      </c>
      <c r="E63" s="16">
        <v>10</v>
      </c>
      <c r="F63" s="1">
        <v>45457</v>
      </c>
      <c r="G63" s="57">
        <v>9.9</v>
      </c>
      <c r="H63" s="4">
        <f t="shared" si="55"/>
        <v>10</v>
      </c>
      <c r="I63" s="4">
        <f t="shared" si="56"/>
        <v>9.9</v>
      </c>
      <c r="J63">
        <f t="shared" si="57"/>
        <v>59</v>
      </c>
      <c r="K63" s="16">
        <f t="shared" si="58"/>
        <v>590</v>
      </c>
      <c r="L63" s="5">
        <f t="shared" si="59"/>
        <v>-9.9999999999999638E-3</v>
      </c>
      <c r="M63" s="65">
        <f t="shared" si="60"/>
        <v>-9.9999999999999645E-2</v>
      </c>
      <c r="P63" s="59"/>
      <c r="V63" s="52"/>
      <c r="X63" s="49"/>
    </row>
    <row r="64" spans="1:24" x14ac:dyDescent="0.2">
      <c r="A64" s="1">
        <v>45455</v>
      </c>
      <c r="B64" s="60" t="s">
        <v>69</v>
      </c>
      <c r="C64" s="62" t="s">
        <v>21</v>
      </c>
      <c r="D64" s="16">
        <v>1</v>
      </c>
      <c r="E64" s="2">
        <v>7.0000000000000001E-3</v>
      </c>
      <c r="F64" s="1">
        <v>45464</v>
      </c>
      <c r="G64" s="2">
        <v>8.0000000000000002E-3</v>
      </c>
      <c r="H64" s="4">
        <f t="shared" si="55"/>
        <v>7.0000000000000001E-3</v>
      </c>
      <c r="I64" s="4">
        <f t="shared" si="56"/>
        <v>8.0000000000000002E-3</v>
      </c>
      <c r="J64">
        <f t="shared" si="57"/>
        <v>9</v>
      </c>
      <c r="K64" s="16">
        <f t="shared" si="58"/>
        <v>6.3E-2</v>
      </c>
      <c r="L64" s="5">
        <f t="shared" si="59"/>
        <v>0.14285714285714285</v>
      </c>
      <c r="M64" s="65">
        <f t="shared" si="60"/>
        <v>1E-3</v>
      </c>
      <c r="X64" s="49"/>
    </row>
    <row r="65" spans="1:24" x14ac:dyDescent="0.2">
      <c r="A65" s="1">
        <v>45468</v>
      </c>
      <c r="B65" s="60" t="s">
        <v>47</v>
      </c>
      <c r="C65" s="62" t="s">
        <v>21</v>
      </c>
      <c r="D65" s="16">
        <v>1</v>
      </c>
      <c r="E65" s="2">
        <v>0.33</v>
      </c>
      <c r="F65" s="1">
        <v>45470</v>
      </c>
      <c r="G65" s="3">
        <v>0.36</v>
      </c>
      <c r="H65" s="4">
        <f t="shared" si="55"/>
        <v>0.33</v>
      </c>
      <c r="I65" s="4">
        <f t="shared" si="56"/>
        <v>0.36</v>
      </c>
      <c r="J65">
        <f t="shared" si="57"/>
        <v>2</v>
      </c>
      <c r="K65" s="16">
        <f t="shared" si="58"/>
        <v>0.66</v>
      </c>
      <c r="L65" s="5">
        <f t="shared" si="59"/>
        <v>9.0909090909090814E-2</v>
      </c>
      <c r="M65" s="65">
        <f t="shared" si="60"/>
        <v>2.9999999999999971E-2</v>
      </c>
      <c r="V65" s="52"/>
      <c r="X65" s="49"/>
    </row>
    <row r="66" spans="1:24" x14ac:dyDescent="0.2">
      <c r="A66" s="1">
        <v>45425</v>
      </c>
      <c r="B66" s="60" t="s">
        <v>55</v>
      </c>
      <c r="C66" s="62" t="s">
        <v>21</v>
      </c>
      <c r="D66" s="16">
        <v>1</v>
      </c>
      <c r="E66" s="16">
        <v>9</v>
      </c>
      <c r="F66" s="1">
        <v>45470</v>
      </c>
      <c r="G66" s="57">
        <v>10.3</v>
      </c>
      <c r="H66" s="4">
        <f t="shared" si="55"/>
        <v>9</v>
      </c>
      <c r="I66" s="4">
        <f t="shared" si="56"/>
        <v>10.3</v>
      </c>
      <c r="J66">
        <f t="shared" si="57"/>
        <v>45</v>
      </c>
      <c r="K66" s="16">
        <f t="shared" si="58"/>
        <v>405</v>
      </c>
      <c r="L66" s="5">
        <f t="shared" si="59"/>
        <v>0.14444444444444451</v>
      </c>
      <c r="M66" s="65">
        <f t="shared" si="60"/>
        <v>1.3000000000000007</v>
      </c>
      <c r="X66" s="49"/>
    </row>
    <row r="67" spans="1:24" x14ac:dyDescent="0.2">
      <c r="A67" s="1">
        <v>45298</v>
      </c>
      <c r="B67" s="60" t="s">
        <v>50</v>
      </c>
      <c r="C67" s="62" t="s">
        <v>21</v>
      </c>
      <c r="D67" s="16">
        <v>1</v>
      </c>
      <c r="E67" s="16">
        <v>9</v>
      </c>
      <c r="F67" s="1">
        <v>45476</v>
      </c>
      <c r="G67" s="4">
        <v>10.199999999999999</v>
      </c>
      <c r="H67" s="4">
        <f t="shared" si="55"/>
        <v>9</v>
      </c>
      <c r="I67" s="4">
        <f t="shared" si="56"/>
        <v>10.199999999999999</v>
      </c>
      <c r="J67">
        <f t="shared" si="57"/>
        <v>178</v>
      </c>
      <c r="K67" s="16">
        <f t="shared" si="58"/>
        <v>1602</v>
      </c>
      <c r="L67" s="5">
        <f t="shared" si="59"/>
        <v>0.13333333333333325</v>
      </c>
      <c r="M67" s="65">
        <f t="shared" si="60"/>
        <v>1.1999999999999993</v>
      </c>
      <c r="V67" s="52"/>
      <c r="X67" s="49"/>
    </row>
    <row r="68" spans="1:24" x14ac:dyDescent="0.2">
      <c r="A68" s="1">
        <v>45481</v>
      </c>
      <c r="B68" s="60" t="s">
        <v>69</v>
      </c>
      <c r="C68" s="62" t="s">
        <v>21</v>
      </c>
      <c r="D68" s="16">
        <v>1</v>
      </c>
      <c r="E68" s="2">
        <v>6.0000000000000001E-3</v>
      </c>
      <c r="F68" s="1">
        <v>45491</v>
      </c>
      <c r="G68" s="2">
        <v>7.0000000000000001E-3</v>
      </c>
      <c r="H68" s="4">
        <f t="shared" ref="H68:H73" si="61">E68*D68</f>
        <v>6.0000000000000001E-3</v>
      </c>
      <c r="I68" s="4">
        <f t="shared" ref="I68:I73" si="62">IF(F68&gt;0,G68*D68,0)</f>
        <v>7.0000000000000001E-3</v>
      </c>
      <c r="J68">
        <f t="shared" ref="J68:J73" si="63">IF(F68&gt;0,F68-A68,0)</f>
        <v>10</v>
      </c>
      <c r="K68" s="16">
        <f t="shared" ref="K68:K73" si="64">H68*J68</f>
        <v>0.06</v>
      </c>
      <c r="L68" s="5">
        <f t="shared" ref="L68:L73" si="65">IF(F68&gt;0,IF(LEFT(UPPER(C68))="S",(H68-I68)/H68,(I68-H68)/H68),0)</f>
        <v>0.16666666666666666</v>
      </c>
      <c r="M68" s="65">
        <f t="shared" ref="M68:M73" si="66">(H68*L68)</f>
        <v>1E-3</v>
      </c>
      <c r="V68" s="52"/>
      <c r="X68" s="49"/>
    </row>
    <row r="69" spans="1:24" x14ac:dyDescent="0.2">
      <c r="A69" s="1">
        <v>45485</v>
      </c>
      <c r="B69" s="60" t="s">
        <v>71</v>
      </c>
      <c r="C69" s="62" t="s">
        <v>21</v>
      </c>
      <c r="D69" s="16">
        <v>1</v>
      </c>
      <c r="E69" s="2">
        <v>0.06</v>
      </c>
      <c r="F69" s="1">
        <v>45496</v>
      </c>
      <c r="G69" s="2">
        <v>6.0999999999999999E-2</v>
      </c>
      <c r="H69" s="4">
        <f t="shared" si="61"/>
        <v>0.06</v>
      </c>
      <c r="I69" s="4">
        <f t="shared" si="62"/>
        <v>6.0999999999999999E-2</v>
      </c>
      <c r="J69">
        <f t="shared" si="63"/>
        <v>11</v>
      </c>
      <c r="K69" s="16">
        <f t="shared" si="64"/>
        <v>0.65999999999999992</v>
      </c>
      <c r="L69" s="5">
        <f t="shared" si="65"/>
        <v>1.6666666666666684E-2</v>
      </c>
      <c r="M69" s="65">
        <f t="shared" si="66"/>
        <v>1.0000000000000009E-3</v>
      </c>
      <c r="X69" s="49"/>
    </row>
    <row r="70" spans="1:24" x14ac:dyDescent="0.2">
      <c r="A70" s="1">
        <v>45502</v>
      </c>
      <c r="B70" s="60" t="s">
        <v>47</v>
      </c>
      <c r="C70" s="62" t="s">
        <v>21</v>
      </c>
      <c r="D70" s="16">
        <v>1</v>
      </c>
      <c r="E70" s="17">
        <v>2.4750000000000001E-2</v>
      </c>
      <c r="F70" s="1">
        <v>45506</v>
      </c>
      <c r="G70" s="17">
        <v>2.725E-2</v>
      </c>
      <c r="H70" s="4">
        <f t="shared" si="61"/>
        <v>2.4750000000000001E-2</v>
      </c>
      <c r="I70" s="4">
        <f t="shared" si="62"/>
        <v>2.725E-2</v>
      </c>
      <c r="J70">
        <f t="shared" si="63"/>
        <v>4</v>
      </c>
      <c r="K70" s="16">
        <f t="shared" si="64"/>
        <v>9.9000000000000005E-2</v>
      </c>
      <c r="L70" s="5">
        <f t="shared" si="65"/>
        <v>0.10101010101010095</v>
      </c>
      <c r="M70" s="65">
        <f t="shared" si="66"/>
        <v>2.4999999999999988E-3</v>
      </c>
      <c r="X70" s="49"/>
    </row>
    <row r="71" spans="1:24" x14ac:dyDescent="0.2">
      <c r="A71" s="1">
        <v>45509</v>
      </c>
      <c r="B71" s="60" t="s">
        <v>50</v>
      </c>
      <c r="C71" s="62" t="s">
        <v>21</v>
      </c>
      <c r="D71" s="16">
        <v>1</v>
      </c>
      <c r="E71" s="4">
        <v>6.38</v>
      </c>
      <c r="F71" s="1">
        <v>45511</v>
      </c>
      <c r="G71" s="4">
        <v>6.7</v>
      </c>
      <c r="H71" s="4">
        <f t="shared" si="61"/>
        <v>6.38</v>
      </c>
      <c r="I71" s="4">
        <f t="shared" si="62"/>
        <v>6.7</v>
      </c>
      <c r="J71">
        <f t="shared" si="63"/>
        <v>2</v>
      </c>
      <c r="K71" s="16">
        <f t="shared" si="64"/>
        <v>12.76</v>
      </c>
      <c r="L71" s="5">
        <f t="shared" si="65"/>
        <v>5.0156739811912272E-2</v>
      </c>
      <c r="M71" s="65">
        <f t="shared" si="66"/>
        <v>0.32000000000000028</v>
      </c>
      <c r="V71" s="52"/>
      <c r="X71" s="49"/>
    </row>
    <row r="72" spans="1:24" x14ac:dyDescent="0.2">
      <c r="A72" s="1">
        <v>45503</v>
      </c>
      <c r="B72" s="60" t="s">
        <v>71</v>
      </c>
      <c r="C72" s="62" t="s">
        <v>21</v>
      </c>
      <c r="D72" s="16">
        <v>1</v>
      </c>
      <c r="E72" s="2">
        <v>4.8000000000000001E-2</v>
      </c>
      <c r="F72" s="1">
        <v>45512</v>
      </c>
      <c r="G72" s="2">
        <v>5.3999999999999999E-2</v>
      </c>
      <c r="H72" s="4">
        <f t="shared" si="61"/>
        <v>4.8000000000000001E-2</v>
      </c>
      <c r="I72" s="4">
        <f t="shared" si="62"/>
        <v>5.3999999999999999E-2</v>
      </c>
      <c r="J72">
        <f t="shared" si="63"/>
        <v>9</v>
      </c>
      <c r="K72" s="16">
        <f t="shared" si="64"/>
        <v>0.432</v>
      </c>
      <c r="L72" s="5">
        <f t="shared" si="65"/>
        <v>0.12499999999999996</v>
      </c>
      <c r="M72" s="65">
        <f t="shared" si="66"/>
        <v>5.9999999999999984E-3</v>
      </c>
      <c r="V72" s="52"/>
      <c r="X72" s="49"/>
    </row>
    <row r="73" spans="1:24" x14ac:dyDescent="0.2">
      <c r="A73" s="1">
        <v>45502</v>
      </c>
      <c r="B73" s="60" t="s">
        <v>47</v>
      </c>
      <c r="C73" s="62" t="s">
        <v>21</v>
      </c>
      <c r="D73" s="16">
        <v>1</v>
      </c>
      <c r="E73" s="17">
        <v>2.3E-2</v>
      </c>
      <c r="F73" s="1">
        <v>45506</v>
      </c>
      <c r="G73" s="17">
        <v>2.5499999999999998E-2</v>
      </c>
      <c r="H73" s="4">
        <f t="shared" si="61"/>
        <v>2.3E-2</v>
      </c>
      <c r="I73" s="4">
        <f t="shared" si="62"/>
        <v>2.5499999999999998E-2</v>
      </c>
      <c r="J73">
        <f t="shared" si="63"/>
        <v>4</v>
      </c>
      <c r="K73" s="16">
        <f t="shared" si="64"/>
        <v>9.1999999999999998E-2</v>
      </c>
      <c r="L73" s="5">
        <f t="shared" si="65"/>
        <v>0.10869565217391298</v>
      </c>
      <c r="M73" s="65">
        <f t="shared" si="66"/>
        <v>2.4999999999999988E-3</v>
      </c>
      <c r="X73" s="49"/>
    </row>
    <row r="74" spans="1:24" x14ac:dyDescent="0.2">
      <c r="A74" s="1">
        <v>45545</v>
      </c>
      <c r="B74" s="60" t="s">
        <v>72</v>
      </c>
      <c r="C74" s="62" t="s">
        <v>21</v>
      </c>
      <c r="D74" s="16">
        <v>1</v>
      </c>
      <c r="E74" s="57">
        <v>21.5</v>
      </c>
      <c r="F74" s="1">
        <v>45548</v>
      </c>
      <c r="G74" s="17">
        <v>24</v>
      </c>
      <c r="H74" s="4">
        <f t="shared" ref="H74:H79" si="67">E74*D74</f>
        <v>21.5</v>
      </c>
      <c r="I74" s="4">
        <f t="shared" ref="I74:I79" si="68">IF(F74&gt;0,G74*D74,0)</f>
        <v>24</v>
      </c>
      <c r="J74">
        <f t="shared" ref="J74:J79" si="69">IF(F74&gt;0,F74-A74,0)</f>
        <v>3</v>
      </c>
      <c r="K74" s="16">
        <f t="shared" ref="K74:K79" si="70">H74*J74</f>
        <v>64.5</v>
      </c>
      <c r="L74" s="5">
        <f t="shared" ref="L74:L79" si="71">IF(F74&gt;0,IF(LEFT(UPPER(C74))="S",(H74-I74)/H74,(I74-H74)/H74),0)</f>
        <v>0.11627906976744186</v>
      </c>
      <c r="M74" s="65">
        <f t="shared" ref="M74:M79" si="72">(H74*L74)</f>
        <v>2.5</v>
      </c>
      <c r="V74" s="52"/>
      <c r="X74" s="49"/>
    </row>
    <row r="75" spans="1:24" x14ac:dyDescent="0.2">
      <c r="A75" s="1">
        <v>45490</v>
      </c>
      <c r="B75" s="60" t="s">
        <v>71</v>
      </c>
      <c r="C75" s="62" t="s">
        <v>21</v>
      </c>
      <c r="D75" s="16">
        <v>1</v>
      </c>
      <c r="E75" s="2">
        <v>5.3999999999999999E-2</v>
      </c>
      <c r="F75" s="1">
        <v>45558</v>
      </c>
      <c r="G75" s="2">
        <v>5.5E-2</v>
      </c>
      <c r="H75" s="4">
        <f t="shared" si="67"/>
        <v>5.3999999999999999E-2</v>
      </c>
      <c r="I75" s="4">
        <f t="shared" si="68"/>
        <v>5.5E-2</v>
      </c>
      <c r="J75">
        <f t="shared" si="69"/>
        <v>68</v>
      </c>
      <c r="K75" s="16">
        <f t="shared" si="70"/>
        <v>3.6720000000000002</v>
      </c>
      <c r="L75" s="5">
        <f t="shared" si="71"/>
        <v>1.8518518518518535E-2</v>
      </c>
      <c r="M75" s="65">
        <f t="shared" si="72"/>
        <v>1.0000000000000009E-3</v>
      </c>
      <c r="V75" s="52"/>
      <c r="X75" s="49"/>
    </row>
    <row r="76" spans="1:24" x14ac:dyDescent="0.2">
      <c r="A76" s="1">
        <v>45600</v>
      </c>
      <c r="B76" s="60" t="s">
        <v>73</v>
      </c>
      <c r="C76" s="62" t="s">
        <v>21</v>
      </c>
      <c r="D76" s="16">
        <v>1</v>
      </c>
      <c r="E76" s="2">
        <v>9.6739999999999995</v>
      </c>
      <c r="F76" s="1">
        <v>45600</v>
      </c>
      <c r="G76" s="2">
        <v>10.5</v>
      </c>
      <c r="H76" s="4">
        <f t="shared" si="67"/>
        <v>9.6739999999999995</v>
      </c>
      <c r="I76" s="4">
        <f t="shared" si="68"/>
        <v>10.5</v>
      </c>
      <c r="J76">
        <f t="shared" si="69"/>
        <v>0</v>
      </c>
      <c r="K76" s="16">
        <f t="shared" si="70"/>
        <v>0</v>
      </c>
      <c r="L76" s="5">
        <f t="shared" si="71"/>
        <v>8.5383502170767067E-2</v>
      </c>
      <c r="M76" s="65">
        <f t="shared" si="72"/>
        <v>0.82600000000000051</v>
      </c>
      <c r="V76" s="52"/>
      <c r="X76" s="49"/>
    </row>
    <row r="77" spans="1:24" x14ac:dyDescent="0.2">
      <c r="A77" s="1">
        <v>45756</v>
      </c>
      <c r="B77" s="60" t="s">
        <v>72</v>
      </c>
      <c r="C77" s="6"/>
      <c r="D77" s="16">
        <v>1</v>
      </c>
      <c r="E77" s="3">
        <v>13.77</v>
      </c>
      <c r="F77" s="1">
        <v>45763</v>
      </c>
      <c r="G77" s="3">
        <v>16</v>
      </c>
      <c r="H77" s="2">
        <f t="shared" si="67"/>
        <v>13.77</v>
      </c>
      <c r="I77" s="4">
        <f t="shared" si="68"/>
        <v>16</v>
      </c>
      <c r="J77">
        <f t="shared" si="69"/>
        <v>7</v>
      </c>
      <c r="K77" s="16">
        <f t="shared" si="70"/>
        <v>96.39</v>
      </c>
      <c r="L77" s="5">
        <f t="shared" si="71"/>
        <v>0.16194625998547571</v>
      </c>
      <c r="M77" s="65">
        <f t="shared" si="72"/>
        <v>2.2300000000000004</v>
      </c>
      <c r="V77" s="52"/>
      <c r="X77" s="49"/>
    </row>
    <row r="78" spans="1:24" x14ac:dyDescent="0.2">
      <c r="A78" s="1">
        <v>45771</v>
      </c>
      <c r="B78" s="60" t="s">
        <v>47</v>
      </c>
      <c r="C78" s="6"/>
      <c r="D78" s="16">
        <v>1</v>
      </c>
      <c r="E78" s="2">
        <v>1.7000000000000001E-2</v>
      </c>
      <c r="F78" s="1">
        <v>45798</v>
      </c>
      <c r="G78" s="2">
        <v>1.7999999999999999E-2</v>
      </c>
      <c r="H78" s="2">
        <f t="shared" si="67"/>
        <v>1.7000000000000001E-2</v>
      </c>
      <c r="I78" s="4">
        <f t="shared" si="68"/>
        <v>1.7999999999999999E-2</v>
      </c>
      <c r="J78">
        <f t="shared" si="69"/>
        <v>27</v>
      </c>
      <c r="K78" s="16">
        <f t="shared" si="70"/>
        <v>0.45900000000000002</v>
      </c>
      <c r="L78" s="5">
        <f t="shared" si="71"/>
        <v>5.8823529411764552E-2</v>
      </c>
      <c r="M78" s="65">
        <f t="shared" si="72"/>
        <v>9.9999999999999742E-4</v>
      </c>
      <c r="V78" s="52"/>
      <c r="X78" s="49"/>
    </row>
    <row r="79" spans="1:24" x14ac:dyDescent="0.2">
      <c r="A79" s="1">
        <v>45790</v>
      </c>
      <c r="B79" s="60" t="s">
        <v>47</v>
      </c>
      <c r="C79" s="6"/>
      <c r="D79" s="16">
        <v>1</v>
      </c>
      <c r="E79" s="2">
        <v>1.46E-2</v>
      </c>
      <c r="F79" s="1">
        <v>45797</v>
      </c>
      <c r="G79" s="2">
        <v>1.6E-2</v>
      </c>
      <c r="H79" s="2">
        <f t="shared" si="67"/>
        <v>1.46E-2</v>
      </c>
      <c r="I79" s="4">
        <f t="shared" si="68"/>
        <v>1.6E-2</v>
      </c>
      <c r="J79">
        <f t="shared" si="69"/>
        <v>7</v>
      </c>
      <c r="K79" s="16">
        <f t="shared" si="70"/>
        <v>0.1022</v>
      </c>
      <c r="L79" s="5">
        <f t="shared" si="71"/>
        <v>9.5890410958904118E-2</v>
      </c>
      <c r="M79" s="65">
        <f t="shared" si="72"/>
        <v>1.4000000000000002E-3</v>
      </c>
      <c r="X79" s="49"/>
    </row>
    <row r="80" spans="1:24" x14ac:dyDescent="0.2">
      <c r="A80" s="1">
        <v>45743</v>
      </c>
      <c r="B80" s="60" t="s">
        <v>47</v>
      </c>
      <c r="C80" s="6"/>
      <c r="D80" s="16">
        <v>1</v>
      </c>
      <c r="E80" s="3">
        <v>1.8800000000000001E-2</v>
      </c>
      <c r="F80" s="1">
        <v>45826</v>
      </c>
      <c r="G80" s="3">
        <v>1.9199999999999998E-2</v>
      </c>
      <c r="H80" s="2">
        <f t="shared" ref="H80:H85" si="73">E80*D80</f>
        <v>1.8800000000000001E-2</v>
      </c>
      <c r="I80" s="4">
        <f t="shared" ref="I80:I85" si="74">IF(F80&gt;0,G80*D80,0)</f>
        <v>1.9199999999999998E-2</v>
      </c>
      <c r="J80">
        <f t="shared" ref="J80:J85" si="75">IF(F80&gt;0,F80-A80,0)</f>
        <v>83</v>
      </c>
      <c r="K80" s="16">
        <f t="shared" ref="K80:K85" si="76">H80*J80</f>
        <v>1.5604</v>
      </c>
      <c r="L80" s="5">
        <f t="shared" ref="L80:L85" si="77">IF(F80&gt;0,IF(LEFT(UPPER(C80))="S",(H80-I80)/H80,(I80-H80)/H80),0)</f>
        <v>2.1276595744680722E-2</v>
      </c>
      <c r="M80" s="65">
        <f t="shared" ref="M80:M85" si="78">(H80*L80)</f>
        <v>3.9999999999999758E-4</v>
      </c>
      <c r="X80" s="49"/>
    </row>
    <row r="81" spans="1:24" x14ac:dyDescent="0.2">
      <c r="A81" s="1">
        <v>45834</v>
      </c>
      <c r="B81" s="60" t="s">
        <v>55</v>
      </c>
      <c r="C81" s="6"/>
      <c r="D81" s="16">
        <v>1</v>
      </c>
      <c r="E81" s="3">
        <v>5</v>
      </c>
      <c r="F81" s="1">
        <v>45842</v>
      </c>
      <c r="G81" s="3">
        <v>5</v>
      </c>
      <c r="H81" s="2">
        <f t="shared" si="73"/>
        <v>5</v>
      </c>
      <c r="I81" s="4">
        <f t="shared" si="74"/>
        <v>5</v>
      </c>
      <c r="J81">
        <f t="shared" si="75"/>
        <v>8</v>
      </c>
      <c r="K81" s="16">
        <f t="shared" si="76"/>
        <v>40</v>
      </c>
      <c r="L81" s="5">
        <f t="shared" si="77"/>
        <v>0</v>
      </c>
      <c r="M81" s="65">
        <f t="shared" si="78"/>
        <v>0</v>
      </c>
      <c r="X81" s="49"/>
    </row>
    <row r="82" spans="1:24" x14ac:dyDescent="0.2">
      <c r="A82" s="1">
        <v>45835</v>
      </c>
      <c r="B82" s="60" t="s">
        <v>74</v>
      </c>
      <c r="C82" s="6"/>
      <c r="D82" s="16">
        <v>1</v>
      </c>
      <c r="E82" s="3">
        <v>7.5</v>
      </c>
      <c r="F82" s="1">
        <v>45848</v>
      </c>
      <c r="G82" s="3">
        <v>7.5</v>
      </c>
      <c r="H82" s="2">
        <f t="shared" si="73"/>
        <v>7.5</v>
      </c>
      <c r="I82" s="4">
        <f t="shared" si="74"/>
        <v>7.5</v>
      </c>
      <c r="J82">
        <f t="shared" si="75"/>
        <v>13</v>
      </c>
      <c r="K82" s="16">
        <f t="shared" si="76"/>
        <v>97.5</v>
      </c>
      <c r="L82" s="5">
        <f t="shared" si="77"/>
        <v>0</v>
      </c>
      <c r="M82" s="65">
        <f t="shared" si="78"/>
        <v>0</v>
      </c>
      <c r="X82" s="49"/>
    </row>
    <row r="83" spans="1:24" x14ac:dyDescent="0.2">
      <c r="A83" s="1">
        <v>45839</v>
      </c>
      <c r="B83" s="60" t="s">
        <v>55</v>
      </c>
      <c r="C83" s="6"/>
      <c r="D83" s="16">
        <v>1</v>
      </c>
      <c r="E83" s="3">
        <v>5</v>
      </c>
      <c r="F83" s="1">
        <v>45855</v>
      </c>
      <c r="G83" s="3">
        <v>5.5</v>
      </c>
      <c r="H83" s="2">
        <f t="shared" si="73"/>
        <v>5</v>
      </c>
      <c r="I83" s="4">
        <f t="shared" si="74"/>
        <v>5.5</v>
      </c>
      <c r="J83">
        <f t="shared" si="75"/>
        <v>16</v>
      </c>
      <c r="K83" s="16">
        <f t="shared" si="76"/>
        <v>80</v>
      </c>
      <c r="L83" s="5">
        <f t="shared" si="77"/>
        <v>0.1</v>
      </c>
      <c r="M83" s="65">
        <f t="shared" si="78"/>
        <v>0.5</v>
      </c>
      <c r="X83" s="49"/>
    </row>
    <row r="84" spans="1:24" x14ac:dyDescent="0.2">
      <c r="A84" s="1">
        <v>45840</v>
      </c>
      <c r="B84" s="60" t="s">
        <v>74</v>
      </c>
      <c r="C84" s="6"/>
      <c r="D84" s="16">
        <v>1</v>
      </c>
      <c r="E84" s="3">
        <v>6.5</v>
      </c>
      <c r="F84" s="1">
        <v>45854</v>
      </c>
      <c r="G84" s="3">
        <v>8.5</v>
      </c>
      <c r="H84" s="2">
        <f t="shared" si="73"/>
        <v>6.5</v>
      </c>
      <c r="I84" s="4">
        <f t="shared" si="74"/>
        <v>8.5</v>
      </c>
      <c r="J84">
        <f t="shared" si="75"/>
        <v>14</v>
      </c>
      <c r="K84" s="16">
        <f t="shared" si="76"/>
        <v>91</v>
      </c>
      <c r="L84" s="5">
        <f t="shared" si="77"/>
        <v>0.30769230769230771</v>
      </c>
      <c r="M84" s="65">
        <f t="shared" si="78"/>
        <v>2</v>
      </c>
      <c r="X84" s="49"/>
    </row>
    <row r="85" spans="1:24" x14ac:dyDescent="0.2">
      <c r="A85" s="1">
        <v>45918</v>
      </c>
      <c r="B85" s="60" t="s">
        <v>55</v>
      </c>
      <c r="C85" s="6"/>
      <c r="D85" s="16">
        <v>1</v>
      </c>
      <c r="E85" s="3">
        <v>4</v>
      </c>
      <c r="F85" s="1">
        <v>45929</v>
      </c>
      <c r="G85" s="3">
        <v>4.4000000000000004</v>
      </c>
      <c r="H85" s="2">
        <f t="shared" si="73"/>
        <v>4</v>
      </c>
      <c r="I85" s="4">
        <f t="shared" si="74"/>
        <v>4.4000000000000004</v>
      </c>
      <c r="J85">
        <f t="shared" si="75"/>
        <v>11</v>
      </c>
      <c r="K85" s="16">
        <f t="shared" si="76"/>
        <v>44</v>
      </c>
      <c r="L85" s="5">
        <f t="shared" si="77"/>
        <v>0.10000000000000009</v>
      </c>
      <c r="M85" s="65">
        <f t="shared" si="78"/>
        <v>0.40000000000000036</v>
      </c>
      <c r="X85" s="49"/>
    </row>
    <row r="86" spans="1:24" x14ac:dyDescent="0.2">
      <c r="A86" s="1">
        <v>45945</v>
      </c>
      <c r="B86" s="60" t="s">
        <v>47</v>
      </c>
      <c r="C86" s="6"/>
      <c r="D86" s="16">
        <v>1</v>
      </c>
      <c r="E86" s="3">
        <v>0.01</v>
      </c>
      <c r="F86" s="1">
        <v>45954</v>
      </c>
      <c r="G86" s="3">
        <v>1.0999999999999999E-2</v>
      </c>
      <c r="H86" s="2">
        <f>E86*D86</f>
        <v>0.01</v>
      </c>
      <c r="I86" s="4">
        <f>IF(F86&gt;0,G86*D86,0)</f>
        <v>1.0999999999999999E-2</v>
      </c>
      <c r="J86">
        <f>IF(F86&gt;0,F86-A86,0)</f>
        <v>9</v>
      </c>
      <c r="K86" s="16">
        <f>H86*J86</f>
        <v>0.09</v>
      </c>
      <c r="L86" s="5">
        <f>IF(F86&gt;0,IF(LEFT(UPPER(C86))="S",(H86-I86)/H86,(I86-H86)/H86),0)</f>
        <v>9.9999999999999908E-2</v>
      </c>
      <c r="M86" s="65">
        <f>(H86*L86)</f>
        <v>9.9999999999999915E-4</v>
      </c>
      <c r="X86" s="49"/>
    </row>
    <row r="87" spans="1:24" x14ac:dyDescent="0.2">
      <c r="A87" s="1">
        <v>45946</v>
      </c>
      <c r="B87" s="60" t="s">
        <v>75</v>
      </c>
      <c r="C87" s="6"/>
      <c r="D87" s="16">
        <v>1</v>
      </c>
      <c r="E87" s="16">
        <v>40</v>
      </c>
      <c r="F87" s="1">
        <v>45954</v>
      </c>
      <c r="G87" s="16">
        <v>38</v>
      </c>
      <c r="H87" s="2">
        <f>E87*D87</f>
        <v>40</v>
      </c>
      <c r="I87" s="4">
        <f>IF(F87&gt;0,G87*D87,0)</f>
        <v>38</v>
      </c>
      <c r="J87">
        <f>IF(F87&gt;0,F87-A87,0)</f>
        <v>8</v>
      </c>
      <c r="K87" s="16">
        <f>H87*J87</f>
        <v>320</v>
      </c>
      <c r="L87" s="5">
        <f>IF(F87&gt;0,IF(LEFT(UPPER(C87))="S",(H87-I87)/H87,(I87-H87)/H87),0)</f>
        <v>-0.05</v>
      </c>
      <c r="M87" s="65">
        <f>(H87*L87)</f>
        <v>-2</v>
      </c>
      <c r="X87" s="49"/>
    </row>
    <row r="88" spans="1:24" x14ac:dyDescent="0.2">
      <c r="A88" s="1">
        <v>45939</v>
      </c>
      <c r="B88" s="60" t="s">
        <v>75</v>
      </c>
      <c r="C88" s="6"/>
      <c r="D88" s="16">
        <v>1</v>
      </c>
      <c r="E88" s="16">
        <v>33</v>
      </c>
      <c r="F88" s="1">
        <v>45966</v>
      </c>
      <c r="G88" s="16">
        <v>40</v>
      </c>
      <c r="H88" s="2">
        <f>E88*D88</f>
        <v>33</v>
      </c>
      <c r="I88" s="4">
        <f>IF(F88&gt;0,G88*D88,0)</f>
        <v>40</v>
      </c>
      <c r="J88">
        <f>IF(F88&gt;0,F88-A88,0)</f>
        <v>27</v>
      </c>
      <c r="K88" s="16">
        <f>H88*J88</f>
        <v>891</v>
      </c>
      <c r="L88" s="5">
        <f>IF(F88&gt;0,IF(LEFT(UPPER(C88))="S",(H88-I88)/H88,(I88-H88)/H88),0)</f>
        <v>0.21212121212121213</v>
      </c>
      <c r="M88" s="65">
        <f>(H88*L88)</f>
        <v>7</v>
      </c>
      <c r="X88" s="49"/>
    </row>
    <row r="89" spans="1:24" x14ac:dyDescent="0.2">
      <c r="A89" s="1">
        <v>45951</v>
      </c>
      <c r="B89" s="60" t="s">
        <v>55</v>
      </c>
      <c r="C89" s="6"/>
      <c r="D89" s="16">
        <v>1</v>
      </c>
      <c r="E89" s="3">
        <v>3.5</v>
      </c>
      <c r="F89" s="1">
        <v>45987</v>
      </c>
      <c r="G89" s="3">
        <v>3.3</v>
      </c>
      <c r="H89" s="2">
        <f>E89*D89</f>
        <v>3.5</v>
      </c>
      <c r="I89" s="4">
        <f>IF(F89&gt;0,G89*D89,0)</f>
        <v>3.3</v>
      </c>
      <c r="J89">
        <f>IF(F89&gt;0,F89-A89,0)</f>
        <v>36</v>
      </c>
      <c r="K89" s="16">
        <f>H89*J89</f>
        <v>126</v>
      </c>
      <c r="L89" s="5">
        <f>IF(F89&gt;0,IF(LEFT(UPPER(C89))="S",(H89-I89)/H89,(I89-H89)/H89),0)</f>
        <v>-5.7142857142857197E-2</v>
      </c>
      <c r="M89" s="65">
        <f>(H89*L89)</f>
        <v>-0.20000000000000018</v>
      </c>
      <c r="X89" s="49"/>
    </row>
    <row r="90" spans="1:24" x14ac:dyDescent="0.2">
      <c r="B90" s="60"/>
      <c r="C90" s="6"/>
      <c r="D90" s="16"/>
      <c r="E90" s="2"/>
      <c r="M90" s="65"/>
      <c r="X90" s="49"/>
    </row>
    <row r="91" spans="1:24" x14ac:dyDescent="0.2">
      <c r="B91" s="60"/>
      <c r="C91" s="6"/>
      <c r="D91" s="16"/>
      <c r="E91" s="2"/>
      <c r="M91" s="65"/>
      <c r="X91" s="49"/>
    </row>
    <row r="92" spans="1:24" x14ac:dyDescent="0.2">
      <c r="B92" s="60"/>
      <c r="C92" s="6"/>
      <c r="D92" s="16"/>
      <c r="E92" s="2"/>
      <c r="G92" s="2"/>
      <c r="M92" s="65"/>
      <c r="X92" s="49"/>
    </row>
    <row r="93" spans="1:24" x14ac:dyDescent="0.2">
      <c r="B93" s="60"/>
      <c r="C93" s="6"/>
      <c r="D93" s="16"/>
      <c r="E93" s="2"/>
      <c r="G93" s="2"/>
      <c r="M93" s="65"/>
      <c r="X93" s="49"/>
    </row>
    <row r="94" spans="1:24" x14ac:dyDescent="0.2">
      <c r="D94" s="16"/>
      <c r="E94" s="2"/>
      <c r="G94" s="2"/>
      <c r="M94" s="58"/>
      <c r="X94" s="49"/>
    </row>
    <row r="95" spans="1:24" x14ac:dyDescent="0.2">
      <c r="D95" s="16"/>
      <c r="E95" s="4"/>
      <c r="G95" s="4"/>
      <c r="M95" s="58"/>
      <c r="X95" s="49"/>
    </row>
    <row r="96" spans="1:24" x14ac:dyDescent="0.2">
      <c r="D96" s="16"/>
      <c r="G96" s="2"/>
      <c r="M96" s="58"/>
      <c r="X96" s="49"/>
    </row>
    <row r="97" spans="4:24" x14ac:dyDescent="0.2">
      <c r="D97" s="16"/>
      <c r="M97" s="58"/>
      <c r="X97" s="49"/>
    </row>
    <row r="98" spans="4:24" x14ac:dyDescent="0.2">
      <c r="D98" s="16"/>
      <c r="E98" s="4"/>
      <c r="G98" s="4"/>
      <c r="M98" s="58"/>
      <c r="X98" s="49"/>
    </row>
    <row r="99" spans="4:24" x14ac:dyDescent="0.2">
      <c r="D99" s="16"/>
      <c r="M99" s="58"/>
      <c r="X99" s="49"/>
    </row>
    <row r="100" spans="4:24" x14ac:dyDescent="0.2">
      <c r="D100" s="16"/>
      <c r="E100" s="4"/>
      <c r="G100" s="2"/>
      <c r="M100" s="58"/>
      <c r="X100" s="49"/>
    </row>
    <row r="101" spans="4:24" x14ac:dyDescent="0.2">
      <c r="D101" s="16"/>
      <c r="G101" s="2"/>
      <c r="M101" s="58"/>
      <c r="X101" s="49"/>
    </row>
    <row r="102" spans="4:24" x14ac:dyDescent="0.2">
      <c r="D102" s="16"/>
      <c r="E102" s="2"/>
      <c r="M102" s="58"/>
      <c r="X102" s="49"/>
    </row>
    <row r="103" spans="4:24" x14ac:dyDescent="0.2">
      <c r="D103" s="16"/>
      <c r="E103" s="4"/>
      <c r="G103" s="4"/>
      <c r="M103" s="58"/>
      <c r="X103" s="49"/>
    </row>
    <row r="104" spans="4:24" x14ac:dyDescent="0.2">
      <c r="D104" s="16"/>
      <c r="E104" s="2"/>
      <c r="G104" s="2"/>
      <c r="M104" s="58"/>
      <c r="X104" s="49"/>
    </row>
    <row r="105" spans="4:24" x14ac:dyDescent="0.2">
      <c r="D105" s="16"/>
      <c r="E105" s="16"/>
      <c r="G105" s="4"/>
      <c r="M105" s="58"/>
      <c r="X105" s="49"/>
    </row>
    <row r="106" spans="4:24" x14ac:dyDescent="0.2">
      <c r="D106" s="16"/>
      <c r="M106" s="58"/>
      <c r="X106" s="49"/>
    </row>
    <row r="107" spans="4:24" x14ac:dyDescent="0.2">
      <c r="D107" s="16"/>
      <c r="E107" s="2"/>
      <c r="G107" s="4"/>
      <c r="M107" s="58"/>
      <c r="X107" s="49"/>
    </row>
    <row r="108" spans="4:24" x14ac:dyDescent="0.2">
      <c r="D108" s="16"/>
      <c r="E108" s="4"/>
      <c r="G108" s="4"/>
      <c r="M108" s="58"/>
      <c r="X108" s="49"/>
    </row>
    <row r="109" spans="4:24" x14ac:dyDescent="0.2">
      <c r="D109" s="16"/>
      <c r="M109" s="58"/>
      <c r="X109" s="49"/>
    </row>
    <row r="110" spans="4:24" x14ac:dyDescent="0.2">
      <c r="D110" s="16"/>
      <c r="M110" s="58"/>
      <c r="X110" s="49"/>
    </row>
    <row r="111" spans="4:24" x14ac:dyDescent="0.2">
      <c r="D111" s="16"/>
      <c r="E111" s="2"/>
      <c r="G111" s="4"/>
      <c r="M111" s="58"/>
      <c r="X111" s="49"/>
    </row>
    <row r="112" spans="4:24" x14ac:dyDescent="0.2">
      <c r="D112" s="16"/>
      <c r="E112" s="2"/>
      <c r="M112" s="58"/>
      <c r="X112" s="49"/>
    </row>
    <row r="113" spans="4:24" x14ac:dyDescent="0.2">
      <c r="D113" s="16"/>
      <c r="G113" s="4"/>
      <c r="M113" s="58"/>
      <c r="X113" s="49"/>
    </row>
    <row r="114" spans="4:24" x14ac:dyDescent="0.2">
      <c r="D114" s="16"/>
      <c r="G114" s="2"/>
      <c r="M114" s="58"/>
      <c r="X114" s="49"/>
    </row>
    <row r="115" spans="4:24" x14ac:dyDescent="0.2">
      <c r="D115" s="16"/>
      <c r="E115" s="4"/>
      <c r="G115" s="2"/>
      <c r="M115" s="58"/>
      <c r="X115" s="49"/>
    </row>
    <row r="116" spans="4:24" x14ac:dyDescent="0.2">
      <c r="D116" s="16"/>
      <c r="E116" s="2"/>
      <c r="G116" s="2"/>
      <c r="M116" s="58"/>
      <c r="X116" s="49"/>
    </row>
    <row r="117" spans="4:24" x14ac:dyDescent="0.2">
      <c r="D117" s="16"/>
      <c r="G117" s="4"/>
      <c r="M117" s="58"/>
      <c r="X117" s="49"/>
    </row>
    <row r="118" spans="4:24" x14ac:dyDescent="0.2">
      <c r="D118" s="16"/>
      <c r="E118" s="4"/>
      <c r="G118" s="4"/>
      <c r="M118" s="58"/>
      <c r="X118" s="49"/>
    </row>
    <row r="119" spans="4:24" x14ac:dyDescent="0.2">
      <c r="D119" s="16"/>
      <c r="M119" s="58"/>
      <c r="X119" s="49"/>
    </row>
    <row r="120" spans="4:24" x14ac:dyDescent="0.2">
      <c r="D120" s="16"/>
      <c r="E120" s="2"/>
      <c r="G120" s="2"/>
      <c r="M120" s="58"/>
      <c r="X120" s="49"/>
    </row>
    <row r="121" spans="4:24" x14ac:dyDescent="0.2">
      <c r="D121" s="16"/>
      <c r="E121" s="16"/>
      <c r="G121" s="4"/>
      <c r="M121" s="58"/>
      <c r="X121" s="49"/>
    </row>
    <row r="122" spans="4:24" x14ac:dyDescent="0.2">
      <c r="D122" s="16"/>
      <c r="E122" s="4"/>
      <c r="G122" s="2"/>
      <c r="M122" s="58"/>
      <c r="X122" s="49"/>
    </row>
    <row r="123" spans="4:24" x14ac:dyDescent="0.2">
      <c r="D123" s="16"/>
      <c r="E123" s="4"/>
      <c r="M123" s="58"/>
      <c r="X123" s="49"/>
    </row>
    <row r="124" spans="4:24" x14ac:dyDescent="0.2">
      <c r="D124" s="16"/>
      <c r="E124" s="4"/>
      <c r="G124" s="4"/>
      <c r="M124" s="58"/>
      <c r="X124" s="49"/>
    </row>
    <row r="125" spans="4:24" x14ac:dyDescent="0.2">
      <c r="D125" s="16"/>
      <c r="E125" s="2"/>
      <c r="G125" s="2"/>
      <c r="M125" s="58"/>
      <c r="X125" s="49"/>
    </row>
    <row r="126" spans="4:24" x14ac:dyDescent="0.2">
      <c r="D126" s="16"/>
      <c r="G126" s="2"/>
      <c r="M126" s="58"/>
      <c r="X126" s="49"/>
    </row>
    <row r="127" spans="4:24" x14ac:dyDescent="0.2">
      <c r="D127" s="16"/>
      <c r="G127" s="2"/>
      <c r="M127" s="58"/>
      <c r="X127" s="49"/>
    </row>
    <row r="128" spans="4:24" x14ac:dyDescent="0.2">
      <c r="D128" s="16"/>
      <c r="E128" s="4"/>
      <c r="G128" s="2"/>
      <c r="M128" s="58"/>
      <c r="X128" s="49"/>
    </row>
    <row r="129" spans="4:24" x14ac:dyDescent="0.2">
      <c r="D129" s="16"/>
      <c r="E129" s="4"/>
      <c r="G129" s="4"/>
      <c r="M129" s="58"/>
      <c r="X129" s="49"/>
    </row>
    <row r="130" spans="4:24" x14ac:dyDescent="0.2">
      <c r="D130" s="16"/>
      <c r="E130" s="2"/>
      <c r="M130" s="58"/>
      <c r="X130" s="49"/>
    </row>
    <row r="131" spans="4:24" x14ac:dyDescent="0.2">
      <c r="D131" s="16"/>
      <c r="E131" s="4"/>
      <c r="G131" s="2"/>
      <c r="M131" s="58"/>
      <c r="X131" s="49"/>
    </row>
    <row r="132" spans="4:24" x14ac:dyDescent="0.2">
      <c r="D132" s="16"/>
      <c r="M132" s="58"/>
      <c r="X132" s="49"/>
    </row>
    <row r="133" spans="4:24" x14ac:dyDescent="0.2">
      <c r="D133" s="16"/>
      <c r="E133" s="4"/>
      <c r="G133" s="4"/>
      <c r="M133" s="58"/>
      <c r="X133" s="49"/>
    </row>
    <row r="134" spans="4:24" x14ac:dyDescent="0.2">
      <c r="D134" s="16"/>
      <c r="E134" s="2"/>
      <c r="G134" s="4"/>
      <c r="M134" s="58"/>
      <c r="X134" s="49"/>
    </row>
    <row r="135" spans="4:24" x14ac:dyDescent="0.2">
      <c r="D135" s="16"/>
      <c r="E135" s="4"/>
      <c r="G135" s="2"/>
      <c r="M135" s="58"/>
      <c r="X135" s="49"/>
    </row>
    <row r="136" spans="4:24" x14ac:dyDescent="0.2">
      <c r="D136" s="16"/>
      <c r="M136" s="58"/>
      <c r="X136" s="49"/>
    </row>
    <row r="137" spans="4:24" x14ac:dyDescent="0.2">
      <c r="D137" s="16"/>
      <c r="M137" s="58"/>
      <c r="X137" s="49"/>
    </row>
    <row r="138" spans="4:24" x14ac:dyDescent="0.2">
      <c r="D138" s="16"/>
      <c r="G138" s="4"/>
      <c r="M138" s="58"/>
      <c r="X138" s="49"/>
    </row>
    <row r="139" spans="4:24" x14ac:dyDescent="0.2">
      <c r="D139" s="16"/>
      <c r="G139" s="2"/>
      <c r="M139" s="58"/>
      <c r="X139" s="49"/>
    </row>
    <row r="140" spans="4:24" x14ac:dyDescent="0.2">
      <c r="D140" s="16"/>
      <c r="M140" s="58"/>
      <c r="X140" s="49"/>
    </row>
    <row r="141" spans="4:24" x14ac:dyDescent="0.2">
      <c r="D141" s="16"/>
      <c r="M141" s="58"/>
      <c r="X141" s="49"/>
    </row>
    <row r="142" spans="4:24" x14ac:dyDescent="0.2">
      <c r="D142" s="16"/>
      <c r="E142" s="4"/>
      <c r="M142" s="58"/>
      <c r="X142" s="49"/>
    </row>
    <row r="143" spans="4:24" x14ac:dyDescent="0.2">
      <c r="D143" s="16"/>
      <c r="E143" s="2"/>
      <c r="G143" s="2"/>
      <c r="M143" s="58"/>
      <c r="X143" s="49"/>
    </row>
    <row r="144" spans="4:24" x14ac:dyDescent="0.2">
      <c r="D144" s="16"/>
      <c r="M144" s="58"/>
      <c r="X144" s="49"/>
    </row>
    <row r="145" spans="4:24" x14ac:dyDescent="0.2">
      <c r="D145" s="16"/>
      <c r="M145" s="58"/>
      <c r="X145" s="49"/>
    </row>
    <row r="146" spans="4:24" x14ac:dyDescent="0.2">
      <c r="D146" s="16"/>
      <c r="E146" s="4"/>
      <c r="G146" s="4"/>
      <c r="M146" s="58"/>
      <c r="X146" s="49"/>
    </row>
    <row r="147" spans="4:24" x14ac:dyDescent="0.2">
      <c r="D147" s="16"/>
      <c r="E147" s="4"/>
      <c r="G147" s="2"/>
      <c r="M147" s="58"/>
      <c r="X147" s="49"/>
    </row>
    <row r="148" spans="4:24" x14ac:dyDescent="0.2">
      <c r="D148" s="16"/>
      <c r="E148" s="4"/>
      <c r="G148" s="4"/>
      <c r="M148" s="58"/>
      <c r="X148" s="49"/>
    </row>
    <row r="149" spans="4:24" x14ac:dyDescent="0.2">
      <c r="D149" s="16"/>
      <c r="E149" s="2"/>
      <c r="G149" s="2"/>
      <c r="M149" s="58"/>
      <c r="X149" s="49"/>
    </row>
    <row r="150" spans="4:24" x14ac:dyDescent="0.2">
      <c r="D150" s="16"/>
      <c r="E150" s="2"/>
      <c r="G150" s="4"/>
      <c r="M150" s="58"/>
      <c r="X150" s="49"/>
    </row>
    <row r="151" spans="4:24" x14ac:dyDescent="0.2">
      <c r="D151" s="16"/>
      <c r="E151" s="4"/>
      <c r="G151" s="4"/>
      <c r="M151" s="58"/>
      <c r="X151" s="49"/>
    </row>
    <row r="152" spans="4:24" x14ac:dyDescent="0.2">
      <c r="D152" s="16"/>
      <c r="E152" s="4"/>
      <c r="M152" s="58"/>
      <c r="X152" s="49"/>
    </row>
    <row r="153" spans="4:24" x14ac:dyDescent="0.2">
      <c r="D153" s="16"/>
      <c r="E153" s="4"/>
      <c r="G153" s="4"/>
      <c r="M153" s="58"/>
      <c r="X153" s="49"/>
    </row>
    <row r="154" spans="4:24" x14ac:dyDescent="0.2">
      <c r="D154" s="16"/>
      <c r="E154" s="2"/>
      <c r="G154" s="2"/>
      <c r="M154" s="58"/>
      <c r="X154" s="49"/>
    </row>
    <row r="155" spans="4:24" x14ac:dyDescent="0.2">
      <c r="D155" s="16"/>
      <c r="E155" s="2"/>
      <c r="G155" s="2"/>
      <c r="M155" s="58"/>
      <c r="X155" s="49"/>
    </row>
    <row r="156" spans="4:24" x14ac:dyDescent="0.2">
      <c r="D156" s="16"/>
      <c r="E156" s="4"/>
      <c r="M156" s="58"/>
      <c r="X156" s="49"/>
    </row>
    <row r="157" spans="4:24" x14ac:dyDescent="0.2">
      <c r="D157" s="16"/>
      <c r="M157" s="58"/>
      <c r="X157" s="49"/>
    </row>
    <row r="158" spans="4:24" x14ac:dyDescent="0.2">
      <c r="D158" s="16"/>
      <c r="E158" s="4"/>
      <c r="G158" s="4"/>
      <c r="M158" s="58"/>
      <c r="X158" s="49"/>
    </row>
    <row r="159" spans="4:24" x14ac:dyDescent="0.2">
      <c r="D159" s="16"/>
      <c r="E159" s="4"/>
      <c r="G159" s="4"/>
      <c r="M159" s="58"/>
      <c r="X159" s="49"/>
    </row>
    <row r="160" spans="4:24" x14ac:dyDescent="0.2">
      <c r="D160" s="16"/>
      <c r="G160" s="4"/>
      <c r="M160" s="58"/>
      <c r="X160" s="49"/>
    </row>
    <row r="161" spans="2:24" x14ac:dyDescent="0.2">
      <c r="D161" s="16"/>
      <c r="E161" s="2"/>
      <c r="G161" s="4"/>
      <c r="M161" s="58"/>
      <c r="X161" s="49"/>
    </row>
    <row r="162" spans="2:24" x14ac:dyDescent="0.2">
      <c r="D162" s="16"/>
      <c r="E162" s="4"/>
      <c r="G162" s="2"/>
      <c r="M162" s="58"/>
      <c r="X162" s="49"/>
    </row>
    <row r="163" spans="2:24" x14ac:dyDescent="0.2">
      <c r="D163" s="16"/>
      <c r="E163" s="4"/>
      <c r="G163" s="2"/>
      <c r="M163" s="58"/>
      <c r="X163" s="49"/>
    </row>
    <row r="164" spans="2:24" x14ac:dyDescent="0.2">
      <c r="D164" s="16"/>
      <c r="E164" s="4"/>
      <c r="G164" s="4"/>
      <c r="M164" s="58"/>
      <c r="X164" s="49"/>
    </row>
    <row r="165" spans="2:24" x14ac:dyDescent="0.2">
      <c r="D165" s="16"/>
      <c r="G165" s="4"/>
      <c r="M165" s="58"/>
      <c r="X165" s="49"/>
    </row>
    <row r="166" spans="2:24" x14ac:dyDescent="0.2">
      <c r="D166" s="16"/>
      <c r="G166" s="4"/>
      <c r="M166" s="58"/>
      <c r="X166" s="49"/>
    </row>
    <row r="167" spans="2:24" x14ac:dyDescent="0.2">
      <c r="D167" s="16"/>
      <c r="E167" s="4"/>
      <c r="G167" s="4"/>
      <c r="M167" s="58"/>
      <c r="X167" s="49"/>
    </row>
    <row r="168" spans="2:24" x14ac:dyDescent="0.2">
      <c r="D168" s="16"/>
      <c r="E168" s="4"/>
      <c r="G168" s="4"/>
      <c r="M168" s="58"/>
      <c r="X168" s="49"/>
    </row>
    <row r="169" spans="2:24" x14ac:dyDescent="0.2">
      <c r="D169" s="16"/>
      <c r="E169" s="4"/>
      <c r="G169" s="4"/>
      <c r="M169" s="58"/>
      <c r="X169" s="49"/>
    </row>
    <row r="170" spans="2:24" x14ac:dyDescent="0.2">
      <c r="D170" s="16"/>
      <c r="G170" s="4"/>
      <c r="M170" s="58"/>
      <c r="X170" s="49"/>
    </row>
    <row r="171" spans="2:24" x14ac:dyDescent="0.2">
      <c r="D171" s="16"/>
      <c r="E171" s="2"/>
      <c r="M171" s="58"/>
      <c r="X171" s="49"/>
    </row>
    <row r="172" spans="2:24" x14ac:dyDescent="0.2">
      <c r="B172" s="60"/>
      <c r="D172" s="16"/>
      <c r="E172" s="4"/>
      <c r="G172" s="4"/>
      <c r="M172" s="58"/>
      <c r="X172" s="49"/>
    </row>
    <row r="173" spans="2:24" x14ac:dyDescent="0.2">
      <c r="B173" s="60"/>
      <c r="D173" s="16"/>
      <c r="G173" s="4"/>
      <c r="M173" s="58"/>
      <c r="X173" s="49"/>
    </row>
    <row r="174" spans="2:24" x14ac:dyDescent="0.2">
      <c r="B174" s="60"/>
      <c r="D174" s="16"/>
      <c r="M174" s="58"/>
      <c r="X174" s="49"/>
    </row>
    <row r="175" spans="2:24" x14ac:dyDescent="0.2">
      <c r="B175" s="60"/>
      <c r="D175" s="16"/>
      <c r="E175" s="2"/>
      <c r="G175" s="2"/>
      <c r="M175" s="58"/>
      <c r="X175" s="49"/>
    </row>
    <row r="176" spans="2:24" x14ac:dyDescent="0.2">
      <c r="B176" s="60"/>
      <c r="D176" s="16"/>
      <c r="E176" s="4"/>
      <c r="G176" s="4"/>
      <c r="M176" s="58"/>
      <c r="X176" s="49"/>
    </row>
    <row r="177" spans="2:24" x14ac:dyDescent="0.2">
      <c r="B177" s="60"/>
      <c r="D177" s="16"/>
      <c r="E177" s="2"/>
      <c r="G177" s="4"/>
      <c r="M177" s="58"/>
      <c r="X177" s="49"/>
    </row>
    <row r="178" spans="2:24" x14ac:dyDescent="0.2">
      <c r="B178" s="60"/>
      <c r="D178" s="61"/>
      <c r="M178" s="58"/>
      <c r="X178" s="49"/>
    </row>
    <row r="179" spans="2:24" x14ac:dyDescent="0.2">
      <c r="B179" s="60"/>
      <c r="D179" s="16"/>
      <c r="E179" s="4"/>
      <c r="G179" s="4"/>
      <c r="M179" s="58"/>
      <c r="X179" s="49"/>
    </row>
    <row r="180" spans="2:24" x14ac:dyDescent="0.2">
      <c r="B180" s="60"/>
      <c r="D180" s="16"/>
      <c r="E180" s="4"/>
      <c r="G180" s="4"/>
      <c r="M180" s="58"/>
      <c r="X180" s="49"/>
    </row>
    <row r="181" spans="2:24" x14ac:dyDescent="0.2">
      <c r="B181" s="60"/>
      <c r="D181" s="16"/>
      <c r="M181" s="58"/>
      <c r="X181" s="49"/>
    </row>
    <row r="182" spans="2:24" x14ac:dyDescent="0.2">
      <c r="B182" s="60"/>
      <c r="D182" s="16"/>
      <c r="E182" s="2"/>
      <c r="G182" s="2"/>
      <c r="M182" s="58"/>
      <c r="X182" s="49"/>
    </row>
    <row r="183" spans="2:24" x14ac:dyDescent="0.2">
      <c r="B183" s="60"/>
      <c r="D183" s="16"/>
      <c r="E183" s="4"/>
      <c r="G183" s="4"/>
      <c r="M183" s="58"/>
      <c r="X183" s="49"/>
    </row>
    <row r="184" spans="2:24" x14ac:dyDescent="0.2">
      <c r="B184" s="60"/>
      <c r="D184" s="16"/>
      <c r="E184" s="2"/>
      <c r="G184" s="4"/>
      <c r="M184" s="58"/>
      <c r="X184" s="49"/>
    </row>
    <row r="185" spans="2:24" x14ac:dyDescent="0.2">
      <c r="B185" s="60"/>
      <c r="D185" s="16"/>
      <c r="E185" s="4"/>
      <c r="M185" s="58"/>
      <c r="X185" s="49"/>
    </row>
    <row r="186" spans="2:24" x14ac:dyDescent="0.2">
      <c r="B186" s="60"/>
      <c r="D186" s="16"/>
      <c r="E186" s="4"/>
      <c r="M186" s="58"/>
      <c r="X186" s="49"/>
    </row>
    <row r="187" spans="2:24" x14ac:dyDescent="0.2">
      <c r="B187" s="60"/>
      <c r="D187" s="16"/>
      <c r="E187" s="4"/>
      <c r="G187" s="4"/>
      <c r="M187" s="58"/>
      <c r="X187" s="49"/>
    </row>
    <row r="188" spans="2:24" x14ac:dyDescent="0.2">
      <c r="B188" s="60"/>
      <c r="D188" s="16"/>
      <c r="E188" s="4"/>
      <c r="M188" s="58"/>
      <c r="X188" s="49"/>
    </row>
    <row r="189" spans="2:24" x14ac:dyDescent="0.2">
      <c r="B189" s="60"/>
      <c r="D189" s="16"/>
      <c r="E189" s="2"/>
      <c r="G189" s="4"/>
      <c r="M189" s="58"/>
      <c r="X189" s="49"/>
    </row>
    <row r="190" spans="2:24" x14ac:dyDescent="0.2">
      <c r="B190" s="60"/>
      <c r="D190" s="16"/>
      <c r="M190" s="58"/>
      <c r="X190" s="49"/>
    </row>
    <row r="191" spans="2:24" x14ac:dyDescent="0.2">
      <c r="B191" s="60"/>
      <c r="D191" s="16"/>
      <c r="G191" s="4"/>
      <c r="M191" s="58"/>
      <c r="X191" s="49"/>
    </row>
    <row r="192" spans="2:24" x14ac:dyDescent="0.2">
      <c r="B192" s="60"/>
      <c r="M192" s="58"/>
      <c r="X192" s="49"/>
    </row>
    <row r="193" spans="2:24" x14ac:dyDescent="0.2">
      <c r="B193" s="60"/>
      <c r="D193" s="16"/>
      <c r="M193" s="58"/>
      <c r="X193" s="49"/>
    </row>
    <row r="194" spans="2:24" x14ac:dyDescent="0.2">
      <c r="B194" s="60"/>
      <c r="D194" s="16"/>
      <c r="G194" s="4"/>
      <c r="M194" s="58"/>
      <c r="X194" s="49"/>
    </row>
    <row r="195" spans="2:24" x14ac:dyDescent="0.2">
      <c r="B195" s="60"/>
      <c r="D195" s="16"/>
      <c r="M195" s="58"/>
      <c r="X195" s="49"/>
    </row>
    <row r="196" spans="2:24" x14ac:dyDescent="0.2">
      <c r="B196" s="60"/>
      <c r="D196" s="16"/>
      <c r="M196" s="58"/>
      <c r="X196" s="49"/>
    </row>
    <row r="197" spans="2:24" x14ac:dyDescent="0.2">
      <c r="B197" s="60"/>
      <c r="D197" s="16"/>
      <c r="E197" s="4"/>
      <c r="G197" s="2"/>
      <c r="M197" s="58"/>
      <c r="X197" s="49"/>
    </row>
    <row r="198" spans="2:24" x14ac:dyDescent="0.2">
      <c r="B198" s="60"/>
      <c r="D198" s="16"/>
      <c r="E198" s="2"/>
      <c r="M198" s="58"/>
      <c r="X198" s="49"/>
    </row>
    <row r="199" spans="2:24" x14ac:dyDescent="0.2">
      <c r="B199" s="60"/>
      <c r="D199" s="16"/>
      <c r="E199" s="4"/>
      <c r="G199" s="4"/>
      <c r="M199" s="58"/>
      <c r="X199" s="49"/>
    </row>
    <row r="200" spans="2:24" x14ac:dyDescent="0.2">
      <c r="B200" s="60"/>
      <c r="D200" s="16"/>
      <c r="E200" s="2"/>
      <c r="G200" s="4"/>
      <c r="M200" s="58"/>
      <c r="X200" s="49"/>
    </row>
    <row r="201" spans="2:24" x14ac:dyDescent="0.2">
      <c r="B201" s="60"/>
      <c r="D201" s="16"/>
      <c r="E201" s="4"/>
      <c r="G201" s="4"/>
      <c r="M201" s="58"/>
      <c r="X201" s="49"/>
    </row>
    <row r="202" spans="2:24" x14ac:dyDescent="0.2">
      <c r="B202" s="60"/>
      <c r="D202" s="16"/>
      <c r="E202" s="4"/>
      <c r="G202" s="2"/>
      <c r="M202" s="58"/>
      <c r="X202" s="49"/>
    </row>
    <row r="203" spans="2:24" x14ac:dyDescent="0.2">
      <c r="B203" s="60"/>
      <c r="D203" s="16"/>
      <c r="E203" s="2"/>
      <c r="M203" s="58"/>
      <c r="X203" s="49"/>
    </row>
    <row r="204" spans="2:24" x14ac:dyDescent="0.2">
      <c r="B204" s="60"/>
      <c r="D204" s="16"/>
      <c r="M204" s="58"/>
      <c r="X204" s="49"/>
    </row>
    <row r="205" spans="2:24" x14ac:dyDescent="0.2">
      <c r="B205" s="60"/>
      <c r="D205" s="16"/>
      <c r="E205" s="4"/>
      <c r="M205" s="58"/>
      <c r="X205" s="49"/>
    </row>
    <row r="206" spans="2:24" x14ac:dyDescent="0.2">
      <c r="B206" s="60"/>
      <c r="D206" s="16"/>
      <c r="G206" s="4"/>
      <c r="M206" s="58"/>
      <c r="X206" s="49"/>
    </row>
    <row r="207" spans="2:24" x14ac:dyDescent="0.2">
      <c r="B207" s="60"/>
      <c r="D207" s="16"/>
      <c r="E207" s="2"/>
      <c r="G207" s="4"/>
      <c r="M207" s="58"/>
      <c r="X207" s="49"/>
    </row>
    <row r="208" spans="2:24" x14ac:dyDescent="0.2">
      <c r="B208" s="60"/>
      <c r="D208" s="16"/>
      <c r="E208" s="4"/>
      <c r="G208" s="4"/>
      <c r="M208" s="58"/>
      <c r="X208" s="49"/>
    </row>
    <row r="209" spans="2:24" x14ac:dyDescent="0.2">
      <c r="B209" s="60"/>
      <c r="D209" s="16"/>
      <c r="E209" s="2"/>
      <c r="G209" s="4"/>
      <c r="M209" s="58"/>
      <c r="X209" s="49"/>
    </row>
    <row r="210" spans="2:24" x14ac:dyDescent="0.2">
      <c r="B210" s="60"/>
      <c r="D210" s="16"/>
      <c r="G210" s="4"/>
      <c r="M210" s="58"/>
      <c r="X210" s="49"/>
    </row>
    <row r="211" spans="2:24" x14ac:dyDescent="0.2">
      <c r="B211" s="60"/>
      <c r="D211" s="16"/>
      <c r="E211" s="4"/>
      <c r="G211" s="4"/>
      <c r="M211" s="58"/>
      <c r="X211" s="49"/>
    </row>
    <row r="212" spans="2:24" x14ac:dyDescent="0.2">
      <c r="B212" s="60"/>
      <c r="D212" s="16"/>
      <c r="M212" s="58"/>
      <c r="X212" s="49"/>
    </row>
    <row r="213" spans="2:24" x14ac:dyDescent="0.2">
      <c r="B213" s="60"/>
      <c r="D213" s="16"/>
      <c r="E213" s="4"/>
      <c r="G213" s="4"/>
      <c r="M213" s="58"/>
      <c r="X213" s="49"/>
    </row>
    <row r="214" spans="2:24" x14ac:dyDescent="0.2">
      <c r="B214" s="60"/>
      <c r="D214" s="16"/>
      <c r="E214" s="4"/>
      <c r="G214" s="4"/>
      <c r="M214" s="58"/>
      <c r="X214" s="49"/>
    </row>
    <row r="215" spans="2:24" x14ac:dyDescent="0.2">
      <c r="B215" s="60"/>
      <c r="D215" s="16"/>
      <c r="M215" s="58"/>
      <c r="X215" s="49"/>
    </row>
    <row r="216" spans="2:24" x14ac:dyDescent="0.2">
      <c r="B216" s="60"/>
      <c r="D216" s="16"/>
      <c r="G216" s="4"/>
      <c r="M216" s="58"/>
      <c r="X216" s="49"/>
    </row>
    <row r="217" spans="2:24" x14ac:dyDescent="0.2">
      <c r="B217" s="60"/>
      <c r="D217" s="16"/>
      <c r="E217" s="4"/>
      <c r="G217" s="4"/>
      <c r="M217" s="58"/>
      <c r="X217" s="49"/>
    </row>
    <row r="218" spans="2:24" x14ac:dyDescent="0.2">
      <c r="B218" s="60"/>
      <c r="D218" s="16"/>
      <c r="M218" s="58"/>
      <c r="X218" s="49"/>
    </row>
    <row r="219" spans="2:24" x14ac:dyDescent="0.2">
      <c r="B219" s="60"/>
      <c r="D219" s="16"/>
      <c r="M219" s="58"/>
      <c r="X219" s="49"/>
    </row>
    <row r="220" spans="2:24" x14ac:dyDescent="0.2">
      <c r="B220" s="60"/>
      <c r="D220" s="16"/>
      <c r="E220" s="4"/>
      <c r="M220" s="58"/>
      <c r="X220" s="49"/>
    </row>
    <row r="221" spans="2:24" x14ac:dyDescent="0.2">
      <c r="B221" s="60"/>
      <c r="D221" s="16"/>
      <c r="M221" s="58"/>
      <c r="X221" s="49"/>
    </row>
    <row r="222" spans="2:24" x14ac:dyDescent="0.2">
      <c r="B222" s="60"/>
      <c r="D222" s="16"/>
      <c r="M222" s="58"/>
      <c r="X222" s="49"/>
    </row>
    <row r="223" spans="2:24" x14ac:dyDescent="0.2">
      <c r="B223" s="60"/>
      <c r="D223" s="16"/>
      <c r="E223" s="4"/>
      <c r="M223" s="58"/>
      <c r="X223" s="49"/>
    </row>
    <row r="224" spans="2:24" x14ac:dyDescent="0.2">
      <c r="B224" s="60"/>
      <c r="D224" s="16"/>
      <c r="E224" s="4"/>
      <c r="G224" s="4"/>
      <c r="M224" s="58"/>
      <c r="X224" s="49"/>
    </row>
    <row r="225" spans="2:24" x14ac:dyDescent="0.2">
      <c r="B225" s="60"/>
      <c r="D225" s="16"/>
      <c r="G225" s="4"/>
      <c r="M225" s="58"/>
      <c r="X225" s="49"/>
    </row>
    <row r="226" spans="2:24" x14ac:dyDescent="0.2">
      <c r="B226" s="60"/>
      <c r="D226" s="16"/>
      <c r="M226" s="58"/>
      <c r="X226" s="49"/>
    </row>
    <row r="227" spans="2:24" x14ac:dyDescent="0.2">
      <c r="B227" s="60"/>
      <c r="D227" s="16"/>
      <c r="E227" s="4"/>
      <c r="G227" s="2"/>
      <c r="M227" s="58"/>
      <c r="X227" s="49"/>
    </row>
    <row r="228" spans="2:24" x14ac:dyDescent="0.2">
      <c r="B228" s="60"/>
      <c r="D228" s="16"/>
      <c r="M228" s="58"/>
      <c r="X228" s="49"/>
    </row>
    <row r="229" spans="2:24" x14ac:dyDescent="0.2">
      <c r="B229" s="60"/>
      <c r="D229" s="16"/>
      <c r="E229" s="4"/>
      <c r="G229" s="2"/>
      <c r="M229" s="58"/>
      <c r="X229" s="49"/>
    </row>
    <row r="230" spans="2:24" x14ac:dyDescent="0.2">
      <c r="B230" s="60"/>
      <c r="D230" s="16"/>
      <c r="E230" s="2"/>
      <c r="G230" s="4"/>
      <c r="M230" s="58"/>
      <c r="X230" s="49"/>
    </row>
    <row r="231" spans="2:24" x14ac:dyDescent="0.2">
      <c r="B231" s="60"/>
      <c r="D231" s="16"/>
      <c r="G231" s="2"/>
      <c r="M231" s="58"/>
      <c r="X231" s="49"/>
    </row>
    <row r="232" spans="2:24" x14ac:dyDescent="0.2">
      <c r="B232" s="60"/>
      <c r="D232" s="16"/>
      <c r="E232" s="4"/>
      <c r="G232" s="4"/>
      <c r="M232" s="58"/>
      <c r="X232" s="49"/>
    </row>
    <row r="233" spans="2:24" x14ac:dyDescent="0.2">
      <c r="B233" s="60"/>
      <c r="D233" s="16"/>
      <c r="E233" s="4"/>
      <c r="G233" s="2"/>
      <c r="M233" s="58"/>
      <c r="X233" s="49"/>
    </row>
    <row r="234" spans="2:24" x14ac:dyDescent="0.2">
      <c r="B234" s="60"/>
      <c r="D234" s="16"/>
      <c r="E234" s="2"/>
      <c r="G234" s="2"/>
      <c r="M234" s="58"/>
      <c r="X234" s="49"/>
    </row>
    <row r="235" spans="2:24" x14ac:dyDescent="0.2">
      <c r="B235" s="60"/>
      <c r="D235" s="16"/>
      <c r="E235" s="4"/>
      <c r="G235" s="4"/>
      <c r="M235" s="58"/>
      <c r="X235" s="49"/>
    </row>
    <row r="236" spans="2:24" x14ac:dyDescent="0.2">
      <c r="B236" s="60"/>
      <c r="D236" s="16"/>
      <c r="E236" s="4"/>
      <c r="G236" s="4"/>
      <c r="M236" s="58"/>
      <c r="X236" s="49"/>
    </row>
    <row r="237" spans="2:24" x14ac:dyDescent="0.2">
      <c r="B237" s="60"/>
      <c r="D237" s="16"/>
      <c r="E237" s="4"/>
      <c r="G237" s="4"/>
      <c r="M237" s="58"/>
      <c r="X237" s="49"/>
    </row>
    <row r="238" spans="2:24" x14ac:dyDescent="0.2">
      <c r="B238" s="60"/>
      <c r="D238" s="16"/>
      <c r="E238" s="4"/>
      <c r="G238" s="4"/>
      <c r="M238" s="58"/>
      <c r="X238" s="49"/>
    </row>
    <row r="239" spans="2:24" x14ac:dyDescent="0.2">
      <c r="B239" s="60"/>
      <c r="D239" s="16"/>
      <c r="M239" s="58"/>
      <c r="X239" s="49"/>
    </row>
    <row r="240" spans="2:24" x14ac:dyDescent="0.2">
      <c r="B240" s="60"/>
      <c r="D240" s="16"/>
      <c r="E240" s="4"/>
      <c r="M240" s="58"/>
      <c r="X240" s="49"/>
    </row>
    <row r="241" spans="2:24" x14ac:dyDescent="0.2">
      <c r="B241" s="60"/>
      <c r="D241" s="16"/>
      <c r="E241" s="4"/>
      <c r="M241" s="58"/>
      <c r="X241" s="49"/>
    </row>
    <row r="242" spans="2:24" x14ac:dyDescent="0.2">
      <c r="B242" s="60"/>
      <c r="D242" s="16"/>
      <c r="E242" s="4"/>
      <c r="M242" s="58"/>
      <c r="X242" s="49"/>
    </row>
    <row r="243" spans="2:24" x14ac:dyDescent="0.2">
      <c r="B243" s="60"/>
      <c r="D243" s="16"/>
      <c r="E243" s="4"/>
      <c r="G243" s="4"/>
      <c r="M243" s="58"/>
      <c r="X243" s="49"/>
    </row>
    <row r="244" spans="2:24" x14ac:dyDescent="0.2">
      <c r="B244" s="60"/>
      <c r="D244" s="16"/>
      <c r="E244" s="4"/>
      <c r="G244" s="4"/>
      <c r="M244" s="58"/>
      <c r="X244" s="49"/>
    </row>
    <row r="245" spans="2:24" x14ac:dyDescent="0.2">
      <c r="B245" s="60"/>
      <c r="D245" s="16"/>
      <c r="E245" s="4"/>
      <c r="G245" s="4"/>
      <c r="M245" s="58"/>
      <c r="X245" s="49"/>
    </row>
    <row r="246" spans="2:24" x14ac:dyDescent="0.2">
      <c r="B246" s="60"/>
      <c r="D246" s="16"/>
      <c r="G246" s="4"/>
      <c r="M246" s="58"/>
      <c r="X246" s="49"/>
    </row>
    <row r="247" spans="2:24" x14ac:dyDescent="0.2">
      <c r="B247" s="60"/>
      <c r="D247" s="16"/>
      <c r="E247" s="4"/>
      <c r="G247" s="4"/>
      <c r="M247" s="58"/>
      <c r="X247" s="49"/>
    </row>
    <row r="248" spans="2:24" x14ac:dyDescent="0.2">
      <c r="B248" s="60"/>
      <c r="D248" s="16"/>
      <c r="E248" s="4"/>
      <c r="G248" s="4"/>
      <c r="M248" s="58"/>
      <c r="X248" s="49"/>
    </row>
    <row r="249" spans="2:24" x14ac:dyDescent="0.2">
      <c r="B249" s="60"/>
      <c r="D249" s="16"/>
      <c r="E249" s="4"/>
      <c r="G249" s="4"/>
      <c r="M249" s="58"/>
      <c r="X249" s="49"/>
    </row>
    <row r="250" spans="2:24" x14ac:dyDescent="0.2">
      <c r="B250" s="60"/>
      <c r="D250" s="16"/>
      <c r="E250" s="4"/>
      <c r="G250" s="4"/>
      <c r="M250" s="58"/>
      <c r="X250" s="49"/>
    </row>
    <row r="251" spans="2:24" x14ac:dyDescent="0.2">
      <c r="B251" s="60"/>
      <c r="D251" s="16"/>
      <c r="E251" s="2"/>
      <c r="G251" s="2"/>
      <c r="M251" s="58"/>
      <c r="X251" s="49"/>
    </row>
    <row r="252" spans="2:24" x14ac:dyDescent="0.2">
      <c r="B252" s="60"/>
      <c r="D252" s="16"/>
      <c r="M252" s="58"/>
      <c r="X252" s="49"/>
    </row>
    <row r="253" spans="2:24" x14ac:dyDescent="0.2">
      <c r="B253" s="60"/>
      <c r="D253" s="16"/>
      <c r="M253" s="58"/>
      <c r="X253" s="49"/>
    </row>
    <row r="254" spans="2:24" x14ac:dyDescent="0.2">
      <c r="B254" s="60"/>
      <c r="D254" s="16"/>
      <c r="E254" s="4"/>
      <c r="G254" s="4"/>
      <c r="M254" s="58"/>
      <c r="X254" s="49"/>
    </row>
    <row r="255" spans="2:24" x14ac:dyDescent="0.2">
      <c r="B255" s="60"/>
      <c r="D255" s="16"/>
      <c r="M255" s="58"/>
      <c r="X255" s="49"/>
    </row>
    <row r="256" spans="2:24" x14ac:dyDescent="0.2">
      <c r="B256" s="60"/>
      <c r="D256" s="16"/>
      <c r="E256" s="2"/>
      <c r="G256" s="2"/>
      <c r="M256" s="58"/>
      <c r="X256" s="49"/>
    </row>
    <row r="257" spans="2:24" x14ac:dyDescent="0.2">
      <c r="B257" s="60"/>
      <c r="D257" s="16"/>
      <c r="E257" s="2"/>
      <c r="G257" s="4"/>
      <c r="M257" s="58"/>
      <c r="X257" s="49"/>
    </row>
    <row r="258" spans="2:24" x14ac:dyDescent="0.2">
      <c r="B258" s="60"/>
      <c r="D258" s="16"/>
      <c r="E258" s="2"/>
      <c r="G258" s="4"/>
      <c r="M258" s="58"/>
      <c r="X258" s="49"/>
    </row>
    <row r="259" spans="2:24" x14ac:dyDescent="0.2">
      <c r="B259" s="60"/>
      <c r="D259" s="16"/>
      <c r="E259" s="2"/>
      <c r="G259" s="4"/>
      <c r="M259" s="58"/>
      <c r="X259" s="49"/>
    </row>
    <row r="260" spans="2:24" x14ac:dyDescent="0.2">
      <c r="B260" s="60"/>
      <c r="D260" s="16"/>
      <c r="M260" s="58"/>
      <c r="X260" s="49"/>
    </row>
    <row r="261" spans="2:24" x14ac:dyDescent="0.2">
      <c r="B261" s="60"/>
      <c r="D261" s="16"/>
      <c r="E261" s="4"/>
      <c r="G261" s="4"/>
      <c r="M261" s="58"/>
      <c r="X261" s="49"/>
    </row>
    <row r="262" spans="2:24" x14ac:dyDescent="0.2">
      <c r="B262" s="60"/>
      <c r="D262" s="16"/>
      <c r="E262" s="2"/>
      <c r="M262" s="58"/>
      <c r="X262" s="49"/>
    </row>
    <row r="263" spans="2:24" x14ac:dyDescent="0.2">
      <c r="B263" s="60"/>
      <c r="D263" s="16"/>
      <c r="E263" s="2"/>
      <c r="G263" s="4"/>
      <c r="M263" s="58"/>
      <c r="X263" s="49"/>
    </row>
    <row r="264" spans="2:24" x14ac:dyDescent="0.2">
      <c r="B264" s="60"/>
      <c r="D264" s="16"/>
      <c r="E264" s="4"/>
      <c r="G264" s="4"/>
      <c r="M264" s="58"/>
      <c r="X264" s="49"/>
    </row>
    <row r="265" spans="2:24" x14ac:dyDescent="0.2">
      <c r="B265" s="60"/>
      <c r="D265" s="16"/>
      <c r="E265" s="4"/>
      <c r="G265" s="4"/>
      <c r="M265" s="58"/>
      <c r="X265" s="49"/>
    </row>
    <row r="266" spans="2:24" x14ac:dyDescent="0.2">
      <c r="B266" s="60"/>
      <c r="D266" s="16"/>
      <c r="E266" s="4"/>
      <c r="G266" s="2"/>
      <c r="M266" s="58"/>
      <c r="X266" s="49"/>
    </row>
    <row r="267" spans="2:24" x14ac:dyDescent="0.2">
      <c r="B267" s="60"/>
      <c r="D267" s="16"/>
      <c r="E267" s="4"/>
      <c r="G267" s="4"/>
      <c r="M267" s="58"/>
      <c r="X267" s="49"/>
    </row>
    <row r="268" spans="2:24" x14ac:dyDescent="0.2">
      <c r="B268" s="60"/>
      <c r="D268" s="16"/>
      <c r="E268" s="4"/>
      <c r="M268" s="58"/>
      <c r="X268" s="49"/>
    </row>
    <row r="269" spans="2:24" x14ac:dyDescent="0.2">
      <c r="B269" s="60"/>
      <c r="D269" s="16"/>
      <c r="E269" s="2"/>
      <c r="G269" s="2"/>
      <c r="M269" s="58"/>
      <c r="X269" s="49"/>
    </row>
    <row r="270" spans="2:24" x14ac:dyDescent="0.2">
      <c r="B270" s="60"/>
      <c r="D270" s="16"/>
      <c r="E270" s="2"/>
      <c r="G270" s="2"/>
      <c r="M270" s="58"/>
      <c r="X270" s="49"/>
    </row>
    <row r="271" spans="2:24" x14ac:dyDescent="0.2">
      <c r="B271" s="60"/>
      <c r="D271" s="16"/>
      <c r="E271" s="2"/>
      <c r="M271" s="58"/>
      <c r="X271" s="49"/>
    </row>
    <row r="272" spans="2:24" x14ac:dyDescent="0.2">
      <c r="B272" s="60"/>
      <c r="D272" s="16"/>
      <c r="E272" s="2"/>
      <c r="G272" s="4"/>
      <c r="M272" s="58"/>
      <c r="X272" s="49"/>
    </row>
    <row r="273" spans="2:24" x14ac:dyDescent="0.2">
      <c r="B273" s="60"/>
      <c r="D273" s="16"/>
      <c r="E273" s="4"/>
      <c r="G273" s="4"/>
      <c r="M273" s="58"/>
      <c r="X273" s="49"/>
    </row>
    <row r="274" spans="2:24" x14ac:dyDescent="0.2">
      <c r="B274" s="60"/>
      <c r="D274" s="16"/>
      <c r="E274" s="4"/>
      <c r="G274" s="4"/>
      <c r="M274" s="58"/>
      <c r="X274" s="49"/>
    </row>
    <row r="275" spans="2:24" x14ac:dyDescent="0.2">
      <c r="B275" s="60"/>
      <c r="D275" s="16"/>
      <c r="E275" s="4"/>
      <c r="G275" s="4"/>
      <c r="M275" s="58"/>
      <c r="X275" s="49"/>
    </row>
    <row r="276" spans="2:24" x14ac:dyDescent="0.2">
      <c r="B276" s="60"/>
      <c r="D276" s="16"/>
      <c r="E276" s="4"/>
      <c r="G276" s="2"/>
      <c r="M276" s="58"/>
      <c r="X276" s="49"/>
    </row>
    <row r="277" spans="2:24" x14ac:dyDescent="0.2">
      <c r="B277" s="60"/>
      <c r="D277" s="16"/>
      <c r="E277" s="4"/>
      <c r="G277" s="2"/>
      <c r="M277" s="58"/>
      <c r="X277" s="49"/>
    </row>
    <row r="278" spans="2:24" x14ac:dyDescent="0.2">
      <c r="B278" s="60"/>
      <c r="D278" s="16"/>
      <c r="G278" s="2"/>
      <c r="M278" s="58"/>
      <c r="X278" s="49"/>
    </row>
    <row r="279" spans="2:24" x14ac:dyDescent="0.2">
      <c r="B279" s="60"/>
      <c r="D279" s="16"/>
      <c r="M279" s="58"/>
      <c r="X279" s="49"/>
    </row>
    <row r="280" spans="2:24" x14ac:dyDescent="0.2">
      <c r="B280" s="60"/>
      <c r="D280" s="16"/>
      <c r="E280" s="4"/>
      <c r="G280" s="4"/>
      <c r="M280" s="58"/>
      <c r="X280" s="49"/>
    </row>
    <row r="281" spans="2:24" x14ac:dyDescent="0.2">
      <c r="B281" s="60"/>
      <c r="D281" s="16"/>
      <c r="E281" s="2"/>
      <c r="G281" s="4"/>
      <c r="M281" s="58"/>
      <c r="X281" s="49"/>
    </row>
    <row r="282" spans="2:24" x14ac:dyDescent="0.2">
      <c r="B282" s="60"/>
      <c r="D282" s="16"/>
      <c r="E282" s="4"/>
      <c r="G282" s="4"/>
      <c r="M282" s="58"/>
      <c r="X282" s="49"/>
    </row>
    <row r="283" spans="2:24" x14ac:dyDescent="0.2">
      <c r="B283" s="60"/>
      <c r="D283" s="16"/>
      <c r="E283" s="4"/>
      <c r="G283" s="4"/>
      <c r="M283" s="58"/>
      <c r="X283" s="49"/>
    </row>
    <row r="284" spans="2:24" x14ac:dyDescent="0.2">
      <c r="B284" s="60"/>
      <c r="D284" s="16"/>
      <c r="E284" s="4"/>
      <c r="M284" s="58"/>
      <c r="X284" s="49"/>
    </row>
    <row r="285" spans="2:24" x14ac:dyDescent="0.2">
      <c r="B285" s="60"/>
      <c r="D285" s="16"/>
      <c r="E285" s="4"/>
      <c r="G285" s="4"/>
      <c r="M285" s="58"/>
      <c r="X285" s="49"/>
    </row>
    <row r="286" spans="2:24" x14ac:dyDescent="0.2">
      <c r="B286" s="60"/>
      <c r="D286" s="16"/>
      <c r="E286" s="2"/>
      <c r="G286" s="4"/>
      <c r="M286" s="58"/>
      <c r="X286" s="49"/>
    </row>
    <row r="287" spans="2:24" x14ac:dyDescent="0.2">
      <c r="B287" s="60"/>
      <c r="D287" s="16"/>
      <c r="E287" s="2"/>
      <c r="G287" s="4"/>
      <c r="M287" s="58"/>
      <c r="X287" s="49"/>
    </row>
    <row r="288" spans="2:24" x14ac:dyDescent="0.2">
      <c r="B288" s="60"/>
      <c r="D288" s="16"/>
      <c r="E288" s="4"/>
      <c r="G288" s="4"/>
      <c r="M288" s="58"/>
      <c r="X288" s="49"/>
    </row>
    <row r="289" spans="2:24" x14ac:dyDescent="0.2">
      <c r="B289" s="60"/>
      <c r="D289" s="16"/>
      <c r="E289" s="2"/>
      <c r="G289" s="4"/>
      <c r="M289" s="58"/>
      <c r="X289" s="49"/>
    </row>
    <row r="290" spans="2:24" x14ac:dyDescent="0.2">
      <c r="B290" s="60"/>
      <c r="D290" s="16"/>
      <c r="E290" s="2"/>
      <c r="G290" s="2"/>
      <c r="M290" s="58"/>
      <c r="X290" s="49"/>
    </row>
    <row r="291" spans="2:24" x14ac:dyDescent="0.2">
      <c r="B291" s="60"/>
      <c r="D291" s="16"/>
      <c r="E291" s="4"/>
      <c r="G291" s="4"/>
      <c r="M291" s="58"/>
      <c r="X291" s="49"/>
    </row>
    <row r="292" spans="2:24" x14ac:dyDescent="0.2">
      <c r="B292" s="60"/>
      <c r="D292" s="16"/>
      <c r="E292" s="2"/>
      <c r="G292" s="2"/>
      <c r="M292" s="58"/>
      <c r="X292" s="49"/>
    </row>
    <row r="293" spans="2:24" x14ac:dyDescent="0.2">
      <c r="B293" s="60"/>
      <c r="D293" s="16"/>
      <c r="E293" s="2"/>
      <c r="M293" s="58"/>
      <c r="X293" s="49"/>
    </row>
    <row r="294" spans="2:24" x14ac:dyDescent="0.2">
      <c r="B294" s="60"/>
      <c r="D294" s="16"/>
      <c r="E294" s="2"/>
      <c r="M294" s="58"/>
      <c r="X294" s="49"/>
    </row>
    <row r="295" spans="2:24" x14ac:dyDescent="0.2">
      <c r="B295" s="60"/>
      <c r="D295" s="16"/>
      <c r="E295" s="2"/>
      <c r="G295" s="2"/>
      <c r="M295" s="58"/>
      <c r="X295" s="49"/>
    </row>
    <row r="296" spans="2:24" x14ac:dyDescent="0.2">
      <c r="B296" s="60"/>
      <c r="D296" s="16"/>
      <c r="E296" s="4"/>
      <c r="G296" s="4"/>
      <c r="M296" s="58"/>
      <c r="X296" s="49"/>
    </row>
    <row r="297" spans="2:24" x14ac:dyDescent="0.2">
      <c r="B297" s="60"/>
      <c r="D297" s="16"/>
      <c r="E297" s="4"/>
      <c r="M297" s="58"/>
      <c r="X297" s="49"/>
    </row>
    <row r="298" spans="2:24" x14ac:dyDescent="0.2">
      <c r="B298" s="60"/>
      <c r="D298" s="16"/>
      <c r="E298" s="4"/>
      <c r="G298" s="2"/>
      <c r="M298" s="58"/>
      <c r="X298" s="49"/>
    </row>
    <row r="299" spans="2:24" x14ac:dyDescent="0.2">
      <c r="B299" s="60"/>
      <c r="D299" s="16"/>
      <c r="E299" s="2"/>
      <c r="G299" s="2"/>
      <c r="M299" s="58"/>
      <c r="X299" s="49"/>
    </row>
    <row r="300" spans="2:24" x14ac:dyDescent="0.2">
      <c r="B300" s="60"/>
      <c r="D300" s="16"/>
      <c r="E300" s="4"/>
      <c r="G300" s="4"/>
      <c r="M300" s="58"/>
      <c r="X300" s="49"/>
    </row>
    <row r="301" spans="2:24" x14ac:dyDescent="0.2">
      <c r="B301" s="60"/>
      <c r="D301" s="16"/>
      <c r="E301" s="2"/>
      <c r="G301" s="4"/>
      <c r="M301" s="58"/>
      <c r="X301" s="49"/>
    </row>
    <row r="302" spans="2:24" x14ac:dyDescent="0.2">
      <c r="B302" s="60"/>
      <c r="D302" s="16"/>
      <c r="G302" s="2"/>
      <c r="M302" s="58"/>
      <c r="X302" s="49"/>
    </row>
    <row r="303" spans="2:24" x14ac:dyDescent="0.2">
      <c r="B303" s="60"/>
      <c r="D303" s="16"/>
      <c r="E303" s="4"/>
      <c r="G303" s="4"/>
      <c r="M303" s="58"/>
      <c r="X303" s="49"/>
    </row>
    <row r="304" spans="2:24" x14ac:dyDescent="0.2">
      <c r="B304" s="60"/>
      <c r="D304" s="16"/>
      <c r="E304" s="4"/>
      <c r="G304" s="4"/>
      <c r="M304" s="58"/>
      <c r="X304" s="49"/>
    </row>
    <row r="305" spans="2:24" x14ac:dyDescent="0.2">
      <c r="B305" s="60"/>
      <c r="D305" s="16"/>
      <c r="E305" s="2"/>
      <c r="G305" s="4"/>
      <c r="M305" s="58"/>
      <c r="X305" s="49"/>
    </row>
    <row r="306" spans="2:24" x14ac:dyDescent="0.2">
      <c r="B306" s="60"/>
      <c r="D306" s="16"/>
      <c r="E306" s="4"/>
      <c r="G306" s="4"/>
      <c r="M306" s="58"/>
      <c r="X306" s="49"/>
    </row>
    <row r="307" spans="2:24" x14ac:dyDescent="0.2">
      <c r="B307" s="60"/>
      <c r="D307" s="16"/>
      <c r="E307" s="4"/>
      <c r="G307" s="4"/>
      <c r="M307" s="58"/>
      <c r="X307" s="49"/>
    </row>
    <row r="308" spans="2:24" x14ac:dyDescent="0.2">
      <c r="B308" s="60"/>
      <c r="D308" s="16"/>
      <c r="E308" s="4"/>
      <c r="G308" s="4"/>
      <c r="M308" s="58"/>
      <c r="X308" s="49"/>
    </row>
    <row r="309" spans="2:24" x14ac:dyDescent="0.2">
      <c r="B309" s="60"/>
      <c r="D309" s="16"/>
      <c r="M309" s="58"/>
      <c r="X309" s="49"/>
    </row>
    <row r="310" spans="2:24" x14ac:dyDescent="0.2">
      <c r="B310" s="60"/>
      <c r="D310" s="16"/>
      <c r="M310" s="58"/>
      <c r="X310" s="49"/>
    </row>
    <row r="311" spans="2:24" x14ac:dyDescent="0.2">
      <c r="B311" s="60"/>
      <c r="D311" s="16"/>
      <c r="E311" s="4"/>
      <c r="G311" s="4"/>
      <c r="M311" s="58"/>
      <c r="X311" s="49"/>
    </row>
    <row r="312" spans="2:24" x14ac:dyDescent="0.2">
      <c r="B312" s="60"/>
      <c r="D312" s="16"/>
      <c r="E312" s="2"/>
      <c r="M312" s="58"/>
      <c r="X312" s="49"/>
    </row>
    <row r="313" spans="2:24" x14ac:dyDescent="0.2">
      <c r="B313" s="60"/>
      <c r="D313" s="16"/>
      <c r="E313" s="2"/>
      <c r="M313" s="58"/>
      <c r="X313" s="49"/>
    </row>
    <row r="314" spans="2:24" x14ac:dyDescent="0.2">
      <c r="B314" s="60"/>
      <c r="D314" s="16"/>
      <c r="E314" s="4"/>
      <c r="G314" s="4"/>
      <c r="M314" s="58"/>
      <c r="X314" s="49"/>
    </row>
    <row r="315" spans="2:24" x14ac:dyDescent="0.2">
      <c r="B315" s="60"/>
      <c r="D315" s="16"/>
      <c r="E315" s="2"/>
      <c r="G315" s="2"/>
      <c r="M315" s="58"/>
      <c r="X315" s="49"/>
    </row>
    <row r="316" spans="2:24" x14ac:dyDescent="0.2">
      <c r="B316" s="60"/>
      <c r="D316" s="16"/>
      <c r="E316" s="4"/>
      <c r="G316" s="4"/>
      <c r="M316" s="58"/>
      <c r="X316" s="49"/>
    </row>
    <row r="317" spans="2:24" x14ac:dyDescent="0.2">
      <c r="B317" s="60"/>
      <c r="D317" s="16"/>
      <c r="M317" s="58"/>
      <c r="X317" s="49"/>
    </row>
    <row r="318" spans="2:24" x14ac:dyDescent="0.2">
      <c r="B318" s="60"/>
      <c r="D318" s="16"/>
      <c r="E318" s="4"/>
      <c r="G318" s="4"/>
      <c r="M318" s="58"/>
      <c r="X318" s="49"/>
    </row>
    <row r="319" spans="2:24" x14ac:dyDescent="0.2">
      <c r="B319" s="60"/>
      <c r="D319" s="16"/>
      <c r="E319" s="4"/>
      <c r="G319" s="4"/>
      <c r="M319" s="58"/>
      <c r="X319" s="49"/>
    </row>
    <row r="320" spans="2:24" x14ac:dyDescent="0.2">
      <c r="B320" s="60"/>
      <c r="D320" s="16"/>
      <c r="E320" s="2"/>
      <c r="M320" s="58"/>
      <c r="X320" s="49"/>
    </row>
    <row r="321" spans="2:24" x14ac:dyDescent="0.2">
      <c r="B321" s="60"/>
      <c r="D321" s="16"/>
      <c r="E321" s="4"/>
      <c r="G321" s="4"/>
      <c r="M321" s="58"/>
      <c r="X321" s="49"/>
    </row>
    <row r="322" spans="2:24" x14ac:dyDescent="0.2">
      <c r="B322" s="60"/>
      <c r="D322" s="16"/>
      <c r="M322" s="58"/>
      <c r="X322" s="49"/>
    </row>
    <row r="323" spans="2:24" x14ac:dyDescent="0.2">
      <c r="B323" s="60"/>
      <c r="D323" s="16"/>
      <c r="M323" s="58"/>
      <c r="X323" s="49"/>
    </row>
    <row r="324" spans="2:24" x14ac:dyDescent="0.2">
      <c r="B324" s="60"/>
      <c r="D324" s="16"/>
      <c r="E324" s="2"/>
      <c r="G324" s="2"/>
      <c r="M324" s="58"/>
      <c r="X324" s="49"/>
    </row>
    <row r="325" spans="2:24" x14ac:dyDescent="0.2">
      <c r="B325" s="60"/>
      <c r="D325" s="16"/>
      <c r="G325" s="2"/>
      <c r="M325" s="58"/>
      <c r="X325" s="49"/>
    </row>
    <row r="326" spans="2:24" x14ac:dyDescent="0.2">
      <c r="B326" s="60"/>
      <c r="D326" s="16"/>
      <c r="G326" s="2"/>
      <c r="M326" s="58"/>
      <c r="X326" s="49"/>
    </row>
    <row r="327" spans="2:24" x14ac:dyDescent="0.2">
      <c r="B327" s="60"/>
      <c r="D327" s="16"/>
      <c r="E327" s="4"/>
      <c r="G327" s="4"/>
      <c r="M327" s="58"/>
      <c r="X327" s="49"/>
    </row>
    <row r="328" spans="2:24" x14ac:dyDescent="0.2">
      <c r="B328" s="60"/>
      <c r="D328" s="16"/>
      <c r="E328" s="2"/>
      <c r="G328" s="2"/>
      <c r="M328" s="58"/>
      <c r="X328" s="49"/>
    </row>
    <row r="329" spans="2:24" x14ac:dyDescent="0.2">
      <c r="B329" s="60"/>
      <c r="D329" s="16"/>
      <c r="E329" s="4"/>
      <c r="G329" s="4"/>
      <c r="M329" s="58"/>
      <c r="X329" s="49"/>
    </row>
    <row r="330" spans="2:24" x14ac:dyDescent="0.2">
      <c r="B330" s="60"/>
      <c r="D330" s="16"/>
      <c r="E330" s="4"/>
      <c r="M330" s="58"/>
      <c r="X330" s="49"/>
    </row>
    <row r="331" spans="2:24" x14ac:dyDescent="0.2">
      <c r="B331" s="60"/>
      <c r="D331" s="16"/>
      <c r="E331" s="2"/>
      <c r="G331" s="4"/>
      <c r="M331" s="58"/>
      <c r="X331" s="49"/>
    </row>
    <row r="332" spans="2:24" x14ac:dyDescent="0.2">
      <c r="B332" s="60"/>
      <c r="D332" s="16"/>
      <c r="E332" s="4"/>
      <c r="M332" s="58"/>
      <c r="X332" s="49"/>
    </row>
    <row r="333" spans="2:24" x14ac:dyDescent="0.2">
      <c r="B333" s="60"/>
      <c r="D333" s="16"/>
      <c r="M333" s="58"/>
      <c r="X333" s="49"/>
    </row>
    <row r="334" spans="2:24" x14ac:dyDescent="0.2">
      <c r="B334" s="60"/>
      <c r="D334" s="16"/>
      <c r="M334" s="58"/>
      <c r="X334" s="49"/>
    </row>
    <row r="335" spans="2:24" x14ac:dyDescent="0.2">
      <c r="B335" s="60"/>
      <c r="D335" s="16"/>
      <c r="E335" s="4"/>
      <c r="M335" s="58"/>
      <c r="X335" s="49"/>
    </row>
    <row r="336" spans="2:24" x14ac:dyDescent="0.2">
      <c r="B336" s="60"/>
      <c r="D336" s="16"/>
      <c r="E336" s="4"/>
      <c r="M336" s="58"/>
      <c r="X336" s="49"/>
    </row>
    <row r="337" spans="2:24" x14ac:dyDescent="0.2">
      <c r="B337" s="60"/>
      <c r="D337" s="16"/>
      <c r="G337" s="4"/>
      <c r="M337" s="58"/>
      <c r="X337" s="49"/>
    </row>
    <row r="338" spans="2:24" x14ac:dyDescent="0.2">
      <c r="B338" s="60"/>
      <c r="D338" s="16"/>
      <c r="E338" s="4"/>
      <c r="G338" s="2"/>
      <c r="M338" s="58"/>
      <c r="X338" s="49"/>
    </row>
    <row r="339" spans="2:24" x14ac:dyDescent="0.2">
      <c r="B339" s="60"/>
      <c r="D339" s="16"/>
      <c r="E339" s="2"/>
      <c r="G339" s="4"/>
      <c r="M339" s="58"/>
      <c r="X339" s="49"/>
    </row>
    <row r="340" spans="2:24" x14ac:dyDescent="0.2">
      <c r="B340" s="60"/>
      <c r="D340" s="16"/>
      <c r="M340" s="58"/>
      <c r="X340" s="49"/>
    </row>
    <row r="341" spans="2:24" x14ac:dyDescent="0.2">
      <c r="B341" s="60"/>
      <c r="D341" s="16"/>
      <c r="E341" s="2"/>
      <c r="G341" s="2"/>
      <c r="M341" s="58"/>
      <c r="X341" s="49"/>
    </row>
    <row r="342" spans="2:24" x14ac:dyDescent="0.2">
      <c r="B342" s="60"/>
      <c r="D342" s="16"/>
      <c r="E342" s="2"/>
      <c r="G342" s="4"/>
      <c r="M342" s="58"/>
      <c r="X342" s="49"/>
    </row>
    <row r="343" spans="2:24" x14ac:dyDescent="0.2">
      <c r="B343" s="60"/>
      <c r="D343" s="16"/>
      <c r="E343" s="4"/>
      <c r="G343" s="4"/>
      <c r="M343" s="58"/>
      <c r="X343" s="49"/>
    </row>
    <row r="344" spans="2:24" x14ac:dyDescent="0.2">
      <c r="B344" s="60"/>
      <c r="D344" s="16"/>
      <c r="M344" s="58"/>
      <c r="X344" s="49"/>
    </row>
    <row r="345" spans="2:24" x14ac:dyDescent="0.2">
      <c r="B345" s="60"/>
      <c r="D345" s="16"/>
      <c r="E345" s="4"/>
      <c r="G345" s="4"/>
      <c r="M345" s="58"/>
      <c r="X345" s="49"/>
    </row>
    <row r="346" spans="2:24" x14ac:dyDescent="0.2">
      <c r="B346" s="60"/>
      <c r="D346" s="16"/>
      <c r="E346" s="4"/>
      <c r="G346" s="4"/>
      <c r="M346" s="58"/>
      <c r="X346" s="49"/>
    </row>
    <row r="347" spans="2:24" x14ac:dyDescent="0.2">
      <c r="B347" s="60"/>
      <c r="D347" s="16"/>
      <c r="E347" s="2"/>
      <c r="G347" s="2"/>
      <c r="M347" s="58"/>
      <c r="X347" s="49"/>
    </row>
    <row r="348" spans="2:24" x14ac:dyDescent="0.2">
      <c r="B348" s="60"/>
      <c r="D348" s="16"/>
      <c r="E348" s="2"/>
      <c r="G348" s="4"/>
      <c r="M348" s="58"/>
      <c r="X348" s="49"/>
    </row>
    <row r="349" spans="2:24" x14ac:dyDescent="0.2">
      <c r="B349" s="60"/>
      <c r="D349" s="16"/>
      <c r="E349" s="4"/>
      <c r="G349" s="4"/>
      <c r="M349" s="58"/>
      <c r="X349" s="49"/>
    </row>
    <row r="350" spans="2:24" x14ac:dyDescent="0.2">
      <c r="B350" s="60"/>
      <c r="D350" s="16"/>
      <c r="E350" s="2"/>
      <c r="G350" s="4"/>
      <c r="M350" s="58"/>
      <c r="X350" s="49"/>
    </row>
    <row r="351" spans="2:24" x14ac:dyDescent="0.2">
      <c r="B351" s="60"/>
      <c r="D351" s="16"/>
      <c r="E351" s="4"/>
      <c r="G351" s="4"/>
      <c r="M351" s="58"/>
      <c r="X351" s="49"/>
    </row>
    <row r="352" spans="2:24" x14ac:dyDescent="0.2">
      <c r="B352" s="60"/>
      <c r="D352" s="16"/>
      <c r="E352" s="4"/>
      <c r="G352" s="4"/>
      <c r="M352" s="58"/>
      <c r="X352" s="49"/>
    </row>
    <row r="353" spans="2:24" x14ac:dyDescent="0.2">
      <c r="B353" s="60"/>
      <c r="D353" s="16"/>
      <c r="E353" s="4"/>
      <c r="G353" s="4"/>
      <c r="M353" s="58"/>
      <c r="X353" s="49"/>
    </row>
    <row r="354" spans="2:24" x14ac:dyDescent="0.2">
      <c r="B354" s="60"/>
      <c r="D354" s="16"/>
      <c r="E354" s="4"/>
      <c r="G354" s="4"/>
      <c r="M354" s="58"/>
      <c r="X354" s="49"/>
    </row>
    <row r="355" spans="2:24" x14ac:dyDescent="0.2">
      <c r="B355" s="60"/>
      <c r="D355" s="16"/>
      <c r="E355" s="2"/>
      <c r="G355" s="4"/>
      <c r="M355" s="58"/>
      <c r="X355" s="49"/>
    </row>
    <row r="356" spans="2:24" x14ac:dyDescent="0.2">
      <c r="B356" s="60"/>
      <c r="D356" s="16"/>
      <c r="E356" s="4"/>
      <c r="G356" s="4"/>
      <c r="M356" s="58"/>
      <c r="X356" s="49"/>
    </row>
    <row r="357" spans="2:24" x14ac:dyDescent="0.2">
      <c r="B357" s="60"/>
      <c r="D357" s="16"/>
      <c r="E357" s="2"/>
      <c r="G357" s="2"/>
      <c r="M357" s="58"/>
      <c r="X357" s="49"/>
    </row>
    <row r="358" spans="2:24" x14ac:dyDescent="0.2">
      <c r="B358" s="60"/>
      <c r="D358" s="16"/>
      <c r="E358" s="2"/>
      <c r="M358" s="58"/>
      <c r="X358" s="49"/>
    </row>
    <row r="359" spans="2:24" x14ac:dyDescent="0.2">
      <c r="B359" s="60"/>
      <c r="D359" s="16"/>
      <c r="E359" s="4"/>
      <c r="G359" s="4"/>
      <c r="M359" s="58"/>
      <c r="X359" s="49"/>
    </row>
    <row r="360" spans="2:24" x14ac:dyDescent="0.2">
      <c r="B360" s="60"/>
      <c r="D360" s="16"/>
      <c r="E360" s="2"/>
      <c r="G360" s="2"/>
      <c r="M360" s="58"/>
      <c r="X360" s="49"/>
    </row>
    <row r="361" spans="2:24" x14ac:dyDescent="0.2">
      <c r="B361" s="60"/>
      <c r="D361" s="16"/>
      <c r="E361" s="2"/>
      <c r="G361" s="2"/>
      <c r="M361" s="58"/>
      <c r="X361" s="49"/>
    </row>
    <row r="362" spans="2:24" x14ac:dyDescent="0.2">
      <c r="B362" s="60"/>
      <c r="D362" s="16"/>
      <c r="E362" s="4"/>
      <c r="G362" s="4"/>
      <c r="M362" s="58"/>
      <c r="X362" s="49"/>
    </row>
    <row r="363" spans="2:24" x14ac:dyDescent="0.2">
      <c r="B363" s="60"/>
      <c r="D363" s="16"/>
      <c r="E363" s="4"/>
      <c r="G363" s="4"/>
      <c r="M363" s="58"/>
      <c r="X363" s="49"/>
    </row>
    <row r="364" spans="2:24" x14ac:dyDescent="0.2">
      <c r="B364" s="60"/>
      <c r="D364" s="16"/>
      <c r="E364" s="4"/>
      <c r="G364" s="4"/>
      <c r="M364" s="58"/>
      <c r="X364" s="49"/>
    </row>
    <row r="365" spans="2:24" x14ac:dyDescent="0.2">
      <c r="B365" s="60"/>
      <c r="D365" s="16"/>
      <c r="G365" s="2"/>
      <c r="M365" s="58"/>
      <c r="X365" s="49"/>
    </row>
    <row r="366" spans="2:24" x14ac:dyDescent="0.2">
      <c r="B366" s="60"/>
      <c r="D366" s="16"/>
      <c r="E366" s="2"/>
      <c r="M366" s="58"/>
      <c r="X366" s="49"/>
    </row>
    <row r="367" spans="2:24" x14ac:dyDescent="0.2">
      <c r="B367" s="60"/>
      <c r="D367" s="16"/>
      <c r="E367" s="2"/>
      <c r="G367" s="2"/>
      <c r="M367" s="58"/>
      <c r="X367" s="49"/>
    </row>
    <row r="368" spans="2:24" x14ac:dyDescent="0.2">
      <c r="B368" s="60"/>
      <c r="D368" s="16"/>
      <c r="M368" s="58"/>
      <c r="X368" s="49"/>
    </row>
    <row r="369" spans="2:24" x14ac:dyDescent="0.2">
      <c r="B369" s="60"/>
      <c r="D369" s="16"/>
      <c r="E369" s="2"/>
      <c r="G369" s="4"/>
      <c r="M369" s="58"/>
      <c r="X369" s="49"/>
    </row>
    <row r="370" spans="2:24" x14ac:dyDescent="0.2">
      <c r="B370" s="60"/>
      <c r="D370" s="16"/>
      <c r="E370" s="4"/>
      <c r="G370" s="4"/>
      <c r="M370" s="58"/>
      <c r="X370" s="49"/>
    </row>
    <row r="371" spans="2:24" x14ac:dyDescent="0.2">
      <c r="B371" s="60"/>
      <c r="D371" s="16"/>
      <c r="E371" s="2"/>
      <c r="G371" s="2"/>
      <c r="M371" s="58"/>
      <c r="X371" s="49"/>
    </row>
    <row r="372" spans="2:24" x14ac:dyDescent="0.2">
      <c r="B372" s="60"/>
      <c r="D372" s="16"/>
      <c r="E372" s="2"/>
      <c r="G372" s="4"/>
      <c r="M372" s="58"/>
      <c r="X372" s="49"/>
    </row>
    <row r="373" spans="2:24" x14ac:dyDescent="0.2">
      <c r="B373" s="60"/>
      <c r="D373" s="16"/>
      <c r="E373" s="4"/>
      <c r="G373" s="2"/>
      <c r="M373" s="58"/>
      <c r="X373" s="49"/>
    </row>
    <row r="374" spans="2:24" x14ac:dyDescent="0.2">
      <c r="B374" s="60"/>
      <c r="D374" s="16"/>
      <c r="E374" s="4"/>
      <c r="G374" s="4"/>
      <c r="M374" s="58"/>
      <c r="X374" s="49"/>
    </row>
    <row r="375" spans="2:24" x14ac:dyDescent="0.2">
      <c r="B375" s="60"/>
      <c r="D375" s="16"/>
      <c r="E375" s="4"/>
      <c r="G375" s="2"/>
      <c r="M375" s="58"/>
      <c r="X375" s="49"/>
    </row>
    <row r="376" spans="2:24" x14ac:dyDescent="0.2">
      <c r="B376" s="60"/>
      <c r="D376" s="16"/>
      <c r="E376" s="4"/>
      <c r="G376" s="4"/>
      <c r="M376" s="58"/>
      <c r="X376" s="49"/>
    </row>
    <row r="377" spans="2:24" x14ac:dyDescent="0.2">
      <c r="B377" s="60"/>
      <c r="D377" s="16"/>
      <c r="E377" s="4"/>
      <c r="G377" s="2"/>
      <c r="M377" s="58"/>
      <c r="X377" s="49"/>
    </row>
    <row r="378" spans="2:24" x14ac:dyDescent="0.2">
      <c r="B378" s="60"/>
      <c r="D378" s="16"/>
      <c r="E378" s="4"/>
      <c r="G378" s="4"/>
      <c r="M378" s="58"/>
      <c r="X378" s="49"/>
    </row>
    <row r="379" spans="2:24" x14ac:dyDescent="0.2">
      <c r="B379" s="60"/>
      <c r="D379" s="16"/>
      <c r="E379" s="4"/>
      <c r="G379" s="4"/>
      <c r="M379" s="58"/>
      <c r="X379" s="49"/>
    </row>
    <row r="380" spans="2:24" x14ac:dyDescent="0.2">
      <c r="B380" s="60"/>
      <c r="D380" s="16"/>
      <c r="G380" s="2"/>
      <c r="M380" s="58"/>
      <c r="X380" s="49"/>
    </row>
    <row r="381" spans="2:24" x14ac:dyDescent="0.2">
      <c r="B381" s="60"/>
      <c r="D381" s="16"/>
      <c r="E381" s="4"/>
      <c r="G381" s="4"/>
      <c r="M381" s="58"/>
      <c r="X381" s="49"/>
    </row>
    <row r="382" spans="2:24" x14ac:dyDescent="0.2">
      <c r="B382" s="60"/>
      <c r="D382" s="16"/>
      <c r="G382" s="4"/>
      <c r="M382" s="58"/>
      <c r="X382" s="49"/>
    </row>
    <row r="383" spans="2:24" x14ac:dyDescent="0.2">
      <c r="B383" s="60"/>
      <c r="D383" s="16"/>
      <c r="M383" s="58"/>
      <c r="X383" s="49"/>
    </row>
    <row r="384" spans="2:24" x14ac:dyDescent="0.2">
      <c r="B384" s="60"/>
      <c r="D384" s="16"/>
      <c r="E384" s="4"/>
      <c r="M384" s="58"/>
      <c r="X384" s="49"/>
    </row>
    <row r="385" spans="2:24" x14ac:dyDescent="0.2">
      <c r="B385" s="60"/>
      <c r="D385" s="16"/>
      <c r="E385" s="4"/>
      <c r="G385" s="4"/>
      <c r="M385" s="58"/>
      <c r="X385" s="49"/>
    </row>
    <row r="386" spans="2:24" x14ac:dyDescent="0.2">
      <c r="B386" s="60"/>
      <c r="D386" s="16"/>
      <c r="E386" s="4"/>
      <c r="G386" s="4"/>
      <c r="M386" s="58"/>
      <c r="X386" s="49"/>
    </row>
    <row r="387" spans="2:24" x14ac:dyDescent="0.2">
      <c r="B387" s="60"/>
      <c r="D387" s="16"/>
      <c r="E387" s="2"/>
      <c r="G387" s="2"/>
      <c r="M387" s="58"/>
      <c r="X387" s="49"/>
    </row>
    <row r="388" spans="2:24" x14ac:dyDescent="0.2">
      <c r="B388" s="60"/>
      <c r="D388" s="16"/>
      <c r="E388" s="4"/>
      <c r="G388" s="4"/>
      <c r="M388" s="58"/>
      <c r="X388" s="49"/>
    </row>
    <row r="389" spans="2:24" x14ac:dyDescent="0.2">
      <c r="B389" s="60"/>
      <c r="D389" s="16"/>
      <c r="G389" s="2"/>
      <c r="M389" s="58"/>
      <c r="X389" s="49"/>
    </row>
    <row r="390" spans="2:24" x14ac:dyDescent="0.2">
      <c r="B390" s="60"/>
      <c r="D390" s="16"/>
      <c r="E390" s="4"/>
      <c r="G390" s="4"/>
      <c r="M390" s="58"/>
      <c r="X390" s="49"/>
    </row>
    <row r="391" spans="2:24" x14ac:dyDescent="0.2">
      <c r="B391" s="60"/>
      <c r="D391" s="16"/>
      <c r="E391" s="2"/>
      <c r="G391" s="4"/>
      <c r="M391" s="58"/>
      <c r="X391" s="49"/>
    </row>
    <row r="392" spans="2:24" x14ac:dyDescent="0.2">
      <c r="B392" s="60"/>
      <c r="D392" s="16"/>
      <c r="E392" s="2"/>
      <c r="G392" s="2"/>
      <c r="M392" s="58"/>
      <c r="X392" s="49"/>
    </row>
    <row r="393" spans="2:24" x14ac:dyDescent="0.2">
      <c r="B393" s="60"/>
      <c r="D393" s="16"/>
      <c r="E393" s="4"/>
      <c r="G393" s="4"/>
      <c r="M393" s="58"/>
      <c r="X393" s="49"/>
    </row>
    <row r="394" spans="2:24" x14ac:dyDescent="0.2">
      <c r="B394" s="60"/>
      <c r="D394" s="16"/>
      <c r="E394" s="2"/>
      <c r="G394" s="2"/>
      <c r="M394" s="58"/>
      <c r="X394" s="49"/>
    </row>
    <row r="395" spans="2:24" x14ac:dyDescent="0.2">
      <c r="B395" s="60"/>
      <c r="D395" s="16"/>
      <c r="E395" s="2"/>
      <c r="G395" s="2"/>
      <c r="M395" s="58"/>
      <c r="X395" s="49"/>
    </row>
    <row r="396" spans="2:24" x14ac:dyDescent="0.2">
      <c r="B396" s="60"/>
      <c r="D396" s="16"/>
      <c r="E396" s="4"/>
      <c r="G396" s="4"/>
      <c r="M396" s="58"/>
      <c r="X396" s="49"/>
    </row>
    <row r="397" spans="2:24" x14ac:dyDescent="0.2">
      <c r="B397" s="60"/>
      <c r="D397" s="16"/>
      <c r="E397" s="2"/>
      <c r="G397" s="4"/>
      <c r="M397" s="58"/>
      <c r="X397" s="49"/>
    </row>
    <row r="398" spans="2:24" x14ac:dyDescent="0.2">
      <c r="B398" s="60"/>
      <c r="D398" s="16"/>
      <c r="E398" s="4"/>
      <c r="G398" s="4"/>
      <c r="M398" s="58"/>
      <c r="X398" s="49"/>
    </row>
    <row r="399" spans="2:24" x14ac:dyDescent="0.2">
      <c r="B399" s="60"/>
      <c r="D399" s="16"/>
      <c r="E399" s="2"/>
      <c r="G399" s="4"/>
      <c r="M399" s="58"/>
      <c r="X399" s="49"/>
    </row>
    <row r="400" spans="2:24" x14ac:dyDescent="0.2">
      <c r="B400" s="60"/>
      <c r="D400" s="16"/>
      <c r="E400" s="4"/>
      <c r="G400" s="2"/>
      <c r="M400" s="58"/>
      <c r="X400" s="49"/>
    </row>
    <row r="401" spans="2:24" x14ac:dyDescent="0.2">
      <c r="B401" s="60"/>
      <c r="D401" s="16"/>
      <c r="E401" s="4"/>
      <c r="G401" s="4"/>
      <c r="M401" s="58"/>
      <c r="X401" s="49"/>
    </row>
    <row r="402" spans="2:24" x14ac:dyDescent="0.2">
      <c r="B402" s="60"/>
      <c r="D402" s="16"/>
      <c r="E402" s="2"/>
      <c r="G402" s="2"/>
      <c r="M402" s="58"/>
      <c r="X402" s="49"/>
    </row>
    <row r="403" spans="2:24" x14ac:dyDescent="0.2">
      <c r="B403" s="60"/>
      <c r="D403" s="16"/>
      <c r="M403" s="58"/>
      <c r="X403" s="49"/>
    </row>
    <row r="404" spans="2:24" x14ac:dyDescent="0.2">
      <c r="B404" s="60"/>
      <c r="D404" s="16"/>
      <c r="E404" s="4"/>
      <c r="G404" s="4"/>
      <c r="M404" s="58"/>
      <c r="X404" s="49"/>
    </row>
    <row r="405" spans="2:24" x14ac:dyDescent="0.2">
      <c r="B405" s="60"/>
      <c r="D405" s="16"/>
      <c r="E405" s="4"/>
      <c r="G405" s="4"/>
      <c r="M405" s="58"/>
      <c r="X405" s="49"/>
    </row>
    <row r="406" spans="2:24" x14ac:dyDescent="0.2">
      <c r="B406" s="60"/>
      <c r="D406" s="16"/>
      <c r="E406" s="2"/>
      <c r="G406" s="2"/>
      <c r="M406" s="58"/>
      <c r="X406" s="49"/>
    </row>
    <row r="407" spans="2:24" x14ac:dyDescent="0.2">
      <c r="B407" s="60"/>
      <c r="D407" s="16"/>
      <c r="E407" s="4"/>
      <c r="G407" s="4"/>
      <c r="M407" s="58"/>
      <c r="X407" s="49"/>
    </row>
    <row r="408" spans="2:24" x14ac:dyDescent="0.2">
      <c r="B408" s="60"/>
      <c r="D408" s="16"/>
      <c r="E408" s="4"/>
      <c r="G408" s="2"/>
      <c r="M408" s="58"/>
      <c r="X408" s="49"/>
    </row>
    <row r="409" spans="2:24" x14ac:dyDescent="0.2">
      <c r="B409" s="60"/>
      <c r="D409" s="16"/>
      <c r="E409" s="2"/>
      <c r="M409" s="58"/>
      <c r="X409" s="49"/>
    </row>
    <row r="410" spans="2:24" x14ac:dyDescent="0.2">
      <c r="B410" s="60"/>
      <c r="D410" s="16"/>
      <c r="E410" s="4"/>
      <c r="G410" s="4"/>
      <c r="M410" s="58"/>
      <c r="X410" s="49"/>
    </row>
    <row r="411" spans="2:24" x14ac:dyDescent="0.2">
      <c r="B411" s="60"/>
      <c r="D411" s="16"/>
      <c r="E411" s="4"/>
      <c r="G411" s="2"/>
      <c r="M411" s="58"/>
      <c r="X411" s="49"/>
    </row>
    <row r="412" spans="2:24" x14ac:dyDescent="0.2">
      <c r="B412" s="60"/>
      <c r="D412" s="16"/>
      <c r="E412" s="2"/>
      <c r="G412" s="4"/>
      <c r="M412" s="58"/>
      <c r="X412" s="49"/>
    </row>
    <row r="413" spans="2:24" x14ac:dyDescent="0.2">
      <c r="B413" s="60"/>
      <c r="D413" s="16"/>
      <c r="E413" s="4"/>
      <c r="G413" s="4"/>
      <c r="M413" s="58"/>
      <c r="X413" s="49"/>
    </row>
    <row r="414" spans="2:24" x14ac:dyDescent="0.2">
      <c r="B414" s="60"/>
      <c r="D414" s="16"/>
      <c r="E414" s="4"/>
      <c r="G414" s="4"/>
      <c r="M414" s="58"/>
      <c r="X414" s="49"/>
    </row>
    <row r="415" spans="2:24" x14ac:dyDescent="0.2">
      <c r="B415" s="60"/>
      <c r="D415" s="16"/>
      <c r="E415" s="4"/>
      <c r="G415" s="4"/>
      <c r="M415" s="58"/>
      <c r="X415" s="49"/>
    </row>
    <row r="416" spans="2:24" x14ac:dyDescent="0.2">
      <c r="B416" s="60"/>
      <c r="D416" s="16"/>
      <c r="E416" s="2"/>
      <c r="G416" s="4"/>
      <c r="M416" s="58"/>
      <c r="X416" s="49"/>
    </row>
    <row r="417" spans="2:24" x14ac:dyDescent="0.2">
      <c r="B417" s="60"/>
      <c r="D417" s="16"/>
      <c r="E417" s="4"/>
      <c r="G417" s="4"/>
      <c r="M417" s="58"/>
      <c r="X417" s="49"/>
    </row>
    <row r="418" spans="2:24" x14ac:dyDescent="0.2">
      <c r="B418" s="60"/>
      <c r="D418" s="16"/>
      <c r="E418" s="2"/>
      <c r="G418" s="2"/>
      <c r="M418" s="58"/>
      <c r="X418" s="49"/>
    </row>
    <row r="419" spans="2:24" x14ac:dyDescent="0.2">
      <c r="B419" s="60"/>
      <c r="D419" s="16"/>
      <c r="G419" s="4"/>
      <c r="M419" s="58"/>
      <c r="X419" s="49"/>
    </row>
    <row r="420" spans="2:24" x14ac:dyDescent="0.2">
      <c r="B420" s="60"/>
      <c r="D420" s="16"/>
      <c r="E420" s="4"/>
      <c r="G420" s="4"/>
      <c r="M420" s="58"/>
      <c r="X420" s="49"/>
    </row>
    <row r="421" spans="2:24" x14ac:dyDescent="0.2">
      <c r="B421" s="60"/>
      <c r="D421" s="16"/>
      <c r="E421" s="4"/>
      <c r="G421" s="2"/>
      <c r="M421" s="58"/>
      <c r="X421" s="49"/>
    </row>
    <row r="422" spans="2:24" x14ac:dyDescent="0.2">
      <c r="B422" s="60"/>
      <c r="D422" s="16"/>
      <c r="E422" s="4"/>
      <c r="G422" s="4"/>
      <c r="M422" s="58"/>
      <c r="X422" s="49"/>
    </row>
    <row r="423" spans="2:24" x14ac:dyDescent="0.2">
      <c r="B423" s="60"/>
      <c r="D423" s="16"/>
      <c r="E423" s="4"/>
      <c r="G423" s="2"/>
      <c r="M423" s="58"/>
      <c r="X423" s="49"/>
    </row>
    <row r="424" spans="2:24" x14ac:dyDescent="0.2">
      <c r="B424" s="60"/>
      <c r="D424" s="16"/>
      <c r="E424" s="4"/>
      <c r="G424" s="4"/>
      <c r="M424" s="58"/>
      <c r="X424" s="49"/>
    </row>
    <row r="425" spans="2:24" x14ac:dyDescent="0.2">
      <c r="B425" s="60"/>
      <c r="D425" s="16"/>
      <c r="E425" s="2"/>
      <c r="G425" s="2"/>
      <c r="M425" s="58"/>
      <c r="X425" s="49"/>
    </row>
    <row r="426" spans="2:24" x14ac:dyDescent="0.2">
      <c r="B426" s="60"/>
      <c r="D426" s="16"/>
      <c r="E426" s="4"/>
      <c r="G426" s="4"/>
      <c r="M426" s="58"/>
      <c r="X426" s="49"/>
    </row>
    <row r="427" spans="2:24" x14ac:dyDescent="0.2">
      <c r="B427" s="60"/>
      <c r="D427" s="16"/>
      <c r="E427" s="2"/>
      <c r="G427" s="2"/>
      <c r="M427" s="58"/>
      <c r="X427" s="49"/>
    </row>
    <row r="428" spans="2:24" x14ac:dyDescent="0.2">
      <c r="B428" s="60"/>
      <c r="D428" s="16"/>
      <c r="E428" s="4"/>
      <c r="M428" s="58"/>
      <c r="X428" s="49"/>
    </row>
    <row r="429" spans="2:24" x14ac:dyDescent="0.2">
      <c r="B429" s="60"/>
      <c r="D429" s="16"/>
      <c r="E429" s="2"/>
      <c r="G429" s="2"/>
      <c r="M429" s="58"/>
      <c r="X429" s="49"/>
    </row>
    <row r="430" spans="2:24" x14ac:dyDescent="0.2">
      <c r="B430" s="60"/>
      <c r="D430" s="16"/>
      <c r="M430" s="58"/>
      <c r="X430" s="49"/>
    </row>
    <row r="431" spans="2:24" x14ac:dyDescent="0.2">
      <c r="B431" s="60"/>
      <c r="D431" s="16"/>
      <c r="E431" s="2"/>
      <c r="M431" s="58"/>
      <c r="X431" s="49"/>
    </row>
    <row r="432" spans="2:24" x14ac:dyDescent="0.2">
      <c r="B432" s="60"/>
      <c r="D432" s="16"/>
      <c r="M432" s="58"/>
      <c r="X432" s="49"/>
    </row>
    <row r="433" spans="2:24" x14ac:dyDescent="0.2">
      <c r="B433" s="60"/>
      <c r="D433" s="16"/>
      <c r="G433" s="4"/>
      <c r="M433" s="58"/>
      <c r="X433" s="49"/>
    </row>
    <row r="434" spans="2:24" x14ac:dyDescent="0.2">
      <c r="B434" s="60"/>
      <c r="D434" s="16"/>
      <c r="E434" s="2"/>
      <c r="G434" s="2"/>
      <c r="M434" s="58"/>
      <c r="X434" s="49"/>
    </row>
    <row r="435" spans="2:24" x14ac:dyDescent="0.2">
      <c r="B435" s="60"/>
      <c r="D435" s="16"/>
      <c r="E435" s="4"/>
      <c r="G435" s="4"/>
      <c r="M435" s="58"/>
      <c r="X435" s="49"/>
    </row>
    <row r="436" spans="2:24" x14ac:dyDescent="0.2">
      <c r="B436" s="60"/>
      <c r="D436" s="16"/>
      <c r="E436" s="4"/>
      <c r="G436" s="4"/>
      <c r="M436" s="58"/>
      <c r="X436" s="49"/>
    </row>
    <row r="437" spans="2:24" x14ac:dyDescent="0.2">
      <c r="B437" s="60"/>
      <c r="D437" s="16"/>
      <c r="E437" s="4"/>
      <c r="G437" s="4"/>
      <c r="M437" s="58"/>
      <c r="X437" s="49"/>
    </row>
    <row r="438" spans="2:24" x14ac:dyDescent="0.2">
      <c r="B438" s="60"/>
      <c r="D438" s="16"/>
      <c r="E438" s="2"/>
      <c r="G438" s="4"/>
      <c r="M438" s="58"/>
      <c r="X438" s="49"/>
    </row>
    <row r="439" spans="2:24" x14ac:dyDescent="0.2">
      <c r="B439" s="60"/>
      <c r="D439" s="16"/>
      <c r="E439" s="2"/>
      <c r="G439" s="2"/>
      <c r="M439" s="58"/>
      <c r="X439" s="49"/>
    </row>
    <row r="440" spans="2:24" x14ac:dyDescent="0.2">
      <c r="B440" s="60"/>
      <c r="D440" s="16"/>
      <c r="E440" s="2"/>
      <c r="G440" s="2"/>
      <c r="M440" s="58"/>
      <c r="X440" s="49"/>
    </row>
    <row r="441" spans="2:24" x14ac:dyDescent="0.2">
      <c r="B441" s="60"/>
      <c r="D441" s="16"/>
      <c r="E441" s="4"/>
      <c r="G441" s="4"/>
      <c r="M441" s="58"/>
      <c r="X441" s="49"/>
    </row>
    <row r="442" spans="2:24" x14ac:dyDescent="0.2">
      <c r="B442" s="60"/>
      <c r="D442" s="16"/>
      <c r="E442" s="2"/>
      <c r="G442" s="2"/>
      <c r="M442" s="58"/>
      <c r="X442" s="49"/>
    </row>
    <row r="443" spans="2:24" x14ac:dyDescent="0.2">
      <c r="B443" s="60"/>
      <c r="D443" s="16"/>
      <c r="E443" s="4"/>
      <c r="G443" s="4"/>
      <c r="M443" s="58"/>
      <c r="X443" s="49"/>
    </row>
    <row r="444" spans="2:24" x14ac:dyDescent="0.2">
      <c r="B444" s="60"/>
      <c r="D444" s="16"/>
      <c r="E444" s="2"/>
      <c r="G444" s="2"/>
      <c r="M444" s="58"/>
      <c r="X444" s="49"/>
    </row>
    <row r="445" spans="2:24" x14ac:dyDescent="0.2">
      <c r="B445" s="60"/>
      <c r="D445" s="16"/>
      <c r="E445" s="2"/>
      <c r="G445" s="2"/>
      <c r="M445" s="58"/>
      <c r="X445" s="49"/>
    </row>
    <row r="446" spans="2:24" x14ac:dyDescent="0.2">
      <c r="B446" s="60"/>
      <c r="D446" s="16"/>
      <c r="E446" s="4"/>
      <c r="G446" s="4"/>
      <c r="M446" s="58"/>
      <c r="X446" s="49"/>
    </row>
    <row r="447" spans="2:24" x14ac:dyDescent="0.2">
      <c r="B447" s="60"/>
      <c r="D447" s="16"/>
      <c r="E447" s="4"/>
      <c r="G447" s="4"/>
      <c r="M447" s="58"/>
      <c r="X447" s="49"/>
    </row>
    <row r="448" spans="2:24" x14ac:dyDescent="0.2">
      <c r="B448" s="60"/>
      <c r="D448" s="16"/>
      <c r="E448" s="2"/>
      <c r="M448" s="58"/>
      <c r="X448" s="49"/>
    </row>
    <row r="449" spans="2:24" x14ac:dyDescent="0.2">
      <c r="B449" s="60"/>
      <c r="D449" s="16"/>
      <c r="E449" s="4"/>
      <c r="G449" s="4"/>
      <c r="M449" s="58"/>
      <c r="X449" s="49"/>
    </row>
    <row r="450" spans="2:24" x14ac:dyDescent="0.2">
      <c r="B450" s="60"/>
      <c r="D450" s="16"/>
      <c r="E450" s="4"/>
      <c r="G450" s="4"/>
      <c r="M450" s="58"/>
      <c r="X450" s="49"/>
    </row>
    <row r="451" spans="2:24" x14ac:dyDescent="0.2">
      <c r="B451" s="60"/>
      <c r="D451" s="16"/>
      <c r="E451" s="2"/>
      <c r="G451" s="2"/>
      <c r="M451" s="58"/>
      <c r="X451" s="49"/>
    </row>
    <row r="452" spans="2:24" x14ac:dyDescent="0.2">
      <c r="B452" s="60"/>
      <c r="D452" s="16"/>
      <c r="E452" s="4"/>
      <c r="G452" s="4"/>
      <c r="M452" s="58"/>
      <c r="X452" s="49"/>
    </row>
    <row r="453" spans="2:24" x14ac:dyDescent="0.2">
      <c r="B453" s="60"/>
      <c r="D453" s="16"/>
      <c r="E453" s="4"/>
      <c r="G453" s="4"/>
      <c r="M453" s="58"/>
      <c r="X453" s="49"/>
    </row>
    <row r="454" spans="2:24" x14ac:dyDescent="0.2">
      <c r="B454" s="60"/>
      <c r="D454" s="16"/>
      <c r="E454" s="4"/>
      <c r="G454" s="4"/>
      <c r="M454" s="58"/>
      <c r="X454" s="49"/>
    </row>
    <row r="455" spans="2:24" x14ac:dyDescent="0.2">
      <c r="B455" s="60"/>
      <c r="C455" s="62"/>
      <c r="D455" s="16"/>
      <c r="E455" s="4"/>
      <c r="G455" s="4"/>
      <c r="M455" s="58"/>
      <c r="X455" s="49"/>
    </row>
    <row r="456" spans="2:24" x14ac:dyDescent="0.2">
      <c r="B456" s="60"/>
      <c r="D456" s="16"/>
      <c r="E456" s="2"/>
      <c r="G456" s="2"/>
      <c r="M456" s="58"/>
      <c r="X456" s="49"/>
    </row>
    <row r="457" spans="2:24" x14ac:dyDescent="0.2">
      <c r="B457" s="60"/>
      <c r="D457" s="16"/>
      <c r="E457" s="2"/>
      <c r="G457" s="4"/>
      <c r="M457" s="58"/>
      <c r="X457" s="49"/>
    </row>
    <row r="458" spans="2:24" x14ac:dyDescent="0.2">
      <c r="B458" s="60"/>
      <c r="D458" s="16"/>
      <c r="E458" s="2"/>
      <c r="M458" s="58"/>
      <c r="X458" s="49"/>
    </row>
    <row r="459" spans="2:24" x14ac:dyDescent="0.2">
      <c r="B459" s="60"/>
      <c r="D459" s="16"/>
      <c r="E459" s="4"/>
      <c r="G459" s="4"/>
      <c r="M459" s="58"/>
      <c r="X459" s="49"/>
    </row>
    <row r="460" spans="2:24" x14ac:dyDescent="0.2">
      <c r="B460" s="60"/>
      <c r="D460" s="16"/>
      <c r="M460" s="58"/>
      <c r="X460" s="49"/>
    </row>
    <row r="461" spans="2:24" x14ac:dyDescent="0.2">
      <c r="B461" s="60"/>
      <c r="D461" s="16"/>
      <c r="E461" s="2"/>
      <c r="M461" s="58"/>
      <c r="X461" s="49"/>
    </row>
    <row r="462" spans="2:24" x14ac:dyDescent="0.2">
      <c r="B462" s="60"/>
      <c r="D462" s="16"/>
      <c r="E462" s="4"/>
      <c r="G462" s="2"/>
      <c r="M462" s="58"/>
      <c r="X462" s="49"/>
    </row>
    <row r="463" spans="2:24" x14ac:dyDescent="0.2">
      <c r="B463" s="60"/>
      <c r="D463" s="16"/>
      <c r="E463" s="4"/>
      <c r="M463" s="58"/>
      <c r="X463" s="49"/>
    </row>
    <row r="464" spans="2:24" x14ac:dyDescent="0.2">
      <c r="B464" s="60"/>
      <c r="D464" s="16"/>
      <c r="E464" s="2"/>
      <c r="G464" s="2"/>
      <c r="M464" s="58"/>
      <c r="X464" s="49"/>
    </row>
    <row r="465" spans="2:24" x14ac:dyDescent="0.2">
      <c r="B465" s="60"/>
      <c r="D465" s="16"/>
      <c r="E465" s="4"/>
      <c r="G465" s="4"/>
      <c r="M465" s="58"/>
      <c r="X465" s="49"/>
    </row>
    <row r="466" spans="2:24" x14ac:dyDescent="0.2">
      <c r="B466" s="60"/>
      <c r="D466" s="16"/>
      <c r="E466" s="2"/>
      <c r="G466" s="2"/>
      <c r="M466" s="58"/>
      <c r="X466" s="49"/>
    </row>
    <row r="467" spans="2:24" x14ac:dyDescent="0.2">
      <c r="B467" s="60"/>
      <c r="D467" s="16"/>
      <c r="E467" s="4"/>
      <c r="G467" s="4"/>
      <c r="M467" s="58"/>
      <c r="X467" s="49"/>
    </row>
    <row r="468" spans="2:24" x14ac:dyDescent="0.2">
      <c r="B468" s="60"/>
      <c r="D468" s="16"/>
      <c r="E468" s="2"/>
      <c r="M468" s="58"/>
      <c r="X468" s="49"/>
    </row>
    <row r="469" spans="2:24" x14ac:dyDescent="0.2">
      <c r="B469" s="60"/>
      <c r="D469" s="16"/>
      <c r="E469" s="4"/>
      <c r="G469" s="4"/>
      <c r="M469" s="58"/>
      <c r="X469" s="49"/>
    </row>
    <row r="470" spans="2:24" x14ac:dyDescent="0.2">
      <c r="B470" s="60"/>
      <c r="D470" s="16"/>
      <c r="E470" s="4"/>
      <c r="M470" s="58"/>
      <c r="X470" s="49"/>
    </row>
    <row r="471" spans="2:24" x14ac:dyDescent="0.2">
      <c r="B471" s="60"/>
      <c r="D471" s="16"/>
      <c r="E471" s="4"/>
      <c r="M471" s="58"/>
      <c r="X471" s="49"/>
    </row>
    <row r="472" spans="2:24" x14ac:dyDescent="0.2">
      <c r="B472" s="60"/>
      <c r="D472" s="16"/>
      <c r="E472" s="4"/>
      <c r="M472" s="58"/>
      <c r="X472" s="49"/>
    </row>
    <row r="473" spans="2:24" x14ac:dyDescent="0.2">
      <c r="B473" s="60"/>
      <c r="D473" s="16"/>
      <c r="E473" s="4"/>
      <c r="M473" s="58"/>
      <c r="X473" s="49"/>
    </row>
    <row r="474" spans="2:24" x14ac:dyDescent="0.2">
      <c r="B474" s="60"/>
      <c r="D474" s="16"/>
      <c r="E474" s="2"/>
      <c r="M474" s="58"/>
      <c r="X474" s="49"/>
    </row>
    <row r="475" spans="2:24" x14ac:dyDescent="0.2">
      <c r="B475" s="60"/>
      <c r="D475" s="16"/>
      <c r="E475" s="2"/>
      <c r="M475" s="58"/>
      <c r="X475" s="49"/>
    </row>
    <row r="476" spans="2:24" x14ac:dyDescent="0.2">
      <c r="B476" s="60"/>
      <c r="D476" s="16"/>
      <c r="E476" s="2"/>
      <c r="M476" s="58"/>
      <c r="X476" s="49"/>
    </row>
    <row r="477" spans="2:24" x14ac:dyDescent="0.2">
      <c r="B477" s="60"/>
      <c r="D477" s="16"/>
      <c r="E477" s="2"/>
      <c r="M477" s="58"/>
      <c r="X477" s="49"/>
    </row>
    <row r="478" spans="2:24" x14ac:dyDescent="0.2">
      <c r="B478" s="60"/>
      <c r="D478" s="16"/>
      <c r="E478" s="2"/>
      <c r="M478" s="58"/>
      <c r="X478" s="49"/>
    </row>
    <row r="479" spans="2:24" x14ac:dyDescent="0.2">
      <c r="B479" s="60"/>
      <c r="D479" s="16"/>
      <c r="E479" s="2"/>
      <c r="M479" s="58"/>
      <c r="X479" s="49"/>
    </row>
    <row r="480" spans="2:24" x14ac:dyDescent="0.2">
      <c r="B480" s="60"/>
      <c r="D480" s="16"/>
      <c r="E480" s="4"/>
      <c r="M480" s="58"/>
      <c r="X480" s="49"/>
    </row>
    <row r="481" spans="2:24" x14ac:dyDescent="0.2">
      <c r="B481" s="60"/>
      <c r="D481" s="16"/>
      <c r="E481" s="4"/>
      <c r="M481" s="58"/>
      <c r="X481" s="49"/>
    </row>
    <row r="482" spans="2:24" x14ac:dyDescent="0.2">
      <c r="B482" s="60"/>
      <c r="D482" s="16"/>
      <c r="E482" s="4"/>
      <c r="M482" s="58"/>
      <c r="X482" s="49"/>
    </row>
    <row r="483" spans="2:24" x14ac:dyDescent="0.2">
      <c r="B483" s="60"/>
      <c r="D483" s="16"/>
      <c r="E483" s="4"/>
      <c r="M483" s="58"/>
      <c r="X483" s="49"/>
    </row>
    <row r="484" spans="2:24" x14ac:dyDescent="0.2">
      <c r="B484" s="60"/>
      <c r="D484" s="16"/>
      <c r="E484" s="4"/>
      <c r="G484" s="4"/>
      <c r="M484" s="58"/>
      <c r="X484" s="49"/>
    </row>
    <row r="485" spans="2:24" x14ac:dyDescent="0.2">
      <c r="B485" s="60"/>
      <c r="D485" s="16"/>
      <c r="E485" s="2"/>
      <c r="M485" s="58"/>
      <c r="X485" s="49"/>
    </row>
    <row r="486" spans="2:24" x14ac:dyDescent="0.2">
      <c r="B486" s="60"/>
      <c r="D486" s="16"/>
      <c r="E486" s="4"/>
      <c r="G486" s="4"/>
      <c r="M486" s="58"/>
      <c r="X486" s="49"/>
    </row>
    <row r="487" spans="2:24" x14ac:dyDescent="0.2">
      <c r="B487" s="60"/>
      <c r="D487" s="16"/>
      <c r="E487" s="4"/>
      <c r="G487" s="4"/>
      <c r="M487" s="58"/>
      <c r="X487" s="49"/>
    </row>
    <row r="488" spans="2:24" x14ac:dyDescent="0.2">
      <c r="B488" s="60"/>
      <c r="D488" s="16"/>
      <c r="E488" s="2"/>
      <c r="G488" s="2"/>
      <c r="M488" s="58"/>
      <c r="X488" s="49"/>
    </row>
    <row r="489" spans="2:24" x14ac:dyDescent="0.2">
      <c r="B489" s="60"/>
      <c r="D489" s="16"/>
      <c r="E489" s="4"/>
      <c r="G489" s="4"/>
      <c r="M489" s="58"/>
      <c r="X489" s="49"/>
    </row>
    <row r="490" spans="2:24" x14ac:dyDescent="0.2">
      <c r="B490" s="60"/>
      <c r="D490" s="16"/>
      <c r="M490" s="58"/>
      <c r="X490" s="49"/>
    </row>
    <row r="491" spans="2:24" x14ac:dyDescent="0.2">
      <c r="B491" s="60"/>
      <c r="D491" s="16"/>
      <c r="M491" s="58"/>
      <c r="X491" s="49"/>
    </row>
    <row r="492" spans="2:24" x14ac:dyDescent="0.2">
      <c r="B492" s="60"/>
      <c r="D492" s="16"/>
      <c r="G492" s="4"/>
      <c r="M492" s="58"/>
      <c r="X492" s="49"/>
    </row>
    <row r="493" spans="2:24" x14ac:dyDescent="0.2">
      <c r="B493" s="60"/>
      <c r="D493" s="16"/>
      <c r="G493" s="2"/>
      <c r="M493" s="58"/>
      <c r="X493" s="49"/>
    </row>
    <row r="494" spans="2:24" x14ac:dyDescent="0.2">
      <c r="B494" s="60"/>
      <c r="D494" s="16"/>
      <c r="E494" s="4"/>
      <c r="G494" s="4"/>
      <c r="M494" s="58"/>
      <c r="X494" s="49"/>
    </row>
    <row r="495" spans="2:24" x14ac:dyDescent="0.2">
      <c r="B495" s="60"/>
      <c r="D495" s="16"/>
      <c r="G495" s="4"/>
      <c r="M495" s="58"/>
      <c r="X495" s="49"/>
    </row>
    <row r="496" spans="2:24" x14ac:dyDescent="0.2">
      <c r="B496" s="60"/>
      <c r="D496" s="16"/>
      <c r="E496" s="2"/>
      <c r="G496" s="4"/>
      <c r="M496" s="58"/>
      <c r="X496" s="49"/>
    </row>
    <row r="497" spans="2:24" x14ac:dyDescent="0.2">
      <c r="B497" s="60"/>
      <c r="D497" s="16"/>
      <c r="E497" s="2"/>
      <c r="G497" s="2"/>
      <c r="M497" s="58"/>
      <c r="X497" s="49"/>
    </row>
    <row r="498" spans="2:24" x14ac:dyDescent="0.2">
      <c r="B498" s="60"/>
      <c r="D498" s="16"/>
      <c r="E498" s="4"/>
      <c r="M498" s="58"/>
      <c r="X498" s="49"/>
    </row>
    <row r="499" spans="2:24" x14ac:dyDescent="0.2">
      <c r="B499" s="60"/>
      <c r="D499" s="16"/>
      <c r="E499" s="2"/>
      <c r="M499" s="58"/>
      <c r="X499" s="49"/>
    </row>
    <row r="500" spans="2:24" x14ac:dyDescent="0.2">
      <c r="B500" s="60"/>
      <c r="D500" s="16"/>
      <c r="G500" s="4"/>
      <c r="M500" s="58"/>
      <c r="X500" s="49"/>
    </row>
    <row r="501" spans="2:24" x14ac:dyDescent="0.2">
      <c r="B501" s="60"/>
      <c r="D501" s="16"/>
      <c r="E501" s="4"/>
      <c r="G501" s="4"/>
      <c r="M501" s="58"/>
      <c r="X501" s="49"/>
    </row>
    <row r="502" spans="2:24" x14ac:dyDescent="0.2">
      <c r="B502" s="60"/>
      <c r="D502" s="16"/>
      <c r="E502" s="2"/>
      <c r="G502" s="2"/>
      <c r="M502" s="58"/>
      <c r="X502" s="49"/>
    </row>
    <row r="503" spans="2:24" x14ac:dyDescent="0.2">
      <c r="B503" s="60"/>
      <c r="D503" s="16"/>
      <c r="E503" s="2"/>
      <c r="M503" s="58"/>
      <c r="X503" s="49"/>
    </row>
    <row r="504" spans="2:24" x14ac:dyDescent="0.2">
      <c r="B504" s="60"/>
      <c r="D504" s="16"/>
      <c r="E504" s="4"/>
      <c r="M504" s="58"/>
      <c r="X504" s="49"/>
    </row>
    <row r="505" spans="2:24" x14ac:dyDescent="0.2">
      <c r="B505" s="60"/>
      <c r="D505" s="16"/>
      <c r="E505" s="2"/>
      <c r="M505" s="58"/>
      <c r="X505" s="49"/>
    </row>
    <row r="506" spans="2:24" x14ac:dyDescent="0.2">
      <c r="B506" s="60"/>
      <c r="D506" s="16"/>
      <c r="M506" s="58"/>
      <c r="X506" s="49"/>
    </row>
    <row r="507" spans="2:24" x14ac:dyDescent="0.2">
      <c r="B507" s="60"/>
      <c r="D507" s="16"/>
      <c r="E507" s="4"/>
      <c r="G507" s="4"/>
      <c r="M507" s="58"/>
      <c r="X507" s="49"/>
    </row>
    <row r="508" spans="2:24" x14ac:dyDescent="0.2">
      <c r="B508" s="60"/>
      <c r="D508" s="16"/>
      <c r="E508" s="4"/>
      <c r="M508" s="58"/>
      <c r="X508" s="49"/>
    </row>
    <row r="509" spans="2:24" x14ac:dyDescent="0.2">
      <c r="B509" s="60"/>
      <c r="D509" s="16"/>
      <c r="M509" s="58"/>
      <c r="X509" s="49"/>
    </row>
    <row r="510" spans="2:24" x14ac:dyDescent="0.2">
      <c r="B510" s="60"/>
      <c r="D510" s="16"/>
      <c r="E510" s="4"/>
      <c r="G510" s="4"/>
      <c r="M510" s="58"/>
      <c r="X510" s="49"/>
    </row>
    <row r="511" spans="2:24" x14ac:dyDescent="0.2">
      <c r="B511" s="60"/>
      <c r="D511" s="16"/>
      <c r="E511" s="4"/>
      <c r="G511" s="4"/>
      <c r="M511" s="58"/>
      <c r="X511" s="49"/>
    </row>
    <row r="512" spans="2:24" x14ac:dyDescent="0.2">
      <c r="B512" s="60"/>
      <c r="D512" s="16"/>
      <c r="E512" s="2"/>
      <c r="G512" s="2"/>
      <c r="M512" s="58"/>
      <c r="X512" s="49"/>
    </row>
    <row r="513" spans="2:24" x14ac:dyDescent="0.2">
      <c r="B513" s="60"/>
      <c r="D513" s="16"/>
      <c r="E513" s="2"/>
      <c r="G513" s="4"/>
      <c r="M513" s="58"/>
      <c r="X513" s="49"/>
    </row>
    <row r="514" spans="2:24" x14ac:dyDescent="0.2">
      <c r="B514" s="60"/>
      <c r="D514" s="16"/>
      <c r="G514" s="4"/>
      <c r="M514" s="58"/>
      <c r="X514" s="49"/>
    </row>
    <row r="515" spans="2:24" x14ac:dyDescent="0.2">
      <c r="B515" s="60"/>
      <c r="D515" s="16"/>
      <c r="E515" s="2"/>
      <c r="M515" s="58"/>
      <c r="X515" s="49"/>
    </row>
    <row r="516" spans="2:24" x14ac:dyDescent="0.2">
      <c r="B516" s="60"/>
      <c r="D516" s="16"/>
      <c r="E516" s="4"/>
      <c r="M516" s="58"/>
      <c r="X516" s="49"/>
    </row>
    <row r="517" spans="2:24" x14ac:dyDescent="0.2">
      <c r="B517" s="60"/>
      <c r="D517" s="16"/>
      <c r="E517" s="2"/>
      <c r="M517" s="58"/>
      <c r="X517" s="49"/>
    </row>
    <row r="518" spans="2:24" x14ac:dyDescent="0.2">
      <c r="B518" s="60"/>
      <c r="D518" s="16"/>
      <c r="E518" s="4"/>
      <c r="G518" s="4"/>
      <c r="M518" s="58"/>
      <c r="X518" s="49"/>
    </row>
    <row r="519" spans="2:24" x14ac:dyDescent="0.2">
      <c r="B519" s="60"/>
      <c r="D519" s="16"/>
      <c r="E519" s="4"/>
      <c r="M519" s="58"/>
      <c r="X519" s="49"/>
    </row>
    <row r="520" spans="2:24" x14ac:dyDescent="0.2">
      <c r="B520" s="60"/>
      <c r="D520" s="16"/>
      <c r="E520" s="2"/>
      <c r="G520" s="2"/>
      <c r="M520" s="58"/>
      <c r="X520" s="49"/>
    </row>
    <row r="521" spans="2:24" x14ac:dyDescent="0.2">
      <c r="B521" s="60"/>
      <c r="D521" s="16"/>
      <c r="E521" s="4"/>
      <c r="G521" s="4"/>
      <c r="M521" s="58"/>
      <c r="X521" s="49"/>
    </row>
    <row r="522" spans="2:24" x14ac:dyDescent="0.2">
      <c r="B522" s="60"/>
      <c r="D522" s="16"/>
      <c r="G522" s="4"/>
      <c r="M522" s="58"/>
      <c r="X522" s="49"/>
    </row>
    <row r="523" spans="2:24" x14ac:dyDescent="0.2">
      <c r="B523" s="60"/>
      <c r="D523" s="16"/>
      <c r="E523" s="4"/>
      <c r="G523" s="4"/>
      <c r="M523" s="58"/>
      <c r="X523" s="49"/>
    </row>
    <row r="524" spans="2:24" x14ac:dyDescent="0.2">
      <c r="B524" s="60"/>
      <c r="D524" s="16"/>
      <c r="E524" s="4"/>
      <c r="M524" s="58"/>
      <c r="X524" s="49"/>
    </row>
    <row r="525" spans="2:24" x14ac:dyDescent="0.2">
      <c r="B525" s="60"/>
      <c r="D525" s="16"/>
      <c r="M525" s="58"/>
      <c r="X525" s="49"/>
    </row>
    <row r="526" spans="2:24" x14ac:dyDescent="0.2">
      <c r="B526" s="60"/>
      <c r="D526" s="16"/>
      <c r="E526" s="4"/>
      <c r="M526" s="58"/>
      <c r="X526" s="49"/>
    </row>
    <row r="527" spans="2:24" x14ac:dyDescent="0.2">
      <c r="B527" s="60"/>
      <c r="D527" s="16"/>
      <c r="E527" s="2"/>
      <c r="G527" s="2"/>
      <c r="M527" s="58"/>
      <c r="X527" s="49"/>
    </row>
    <row r="528" spans="2:24" x14ac:dyDescent="0.2">
      <c r="B528" s="60"/>
      <c r="D528" s="16"/>
      <c r="E528" s="2"/>
      <c r="G528" s="4"/>
      <c r="M528" s="58"/>
      <c r="X528" s="49"/>
    </row>
    <row r="529" spans="2:24" x14ac:dyDescent="0.2">
      <c r="B529" s="60"/>
      <c r="D529" s="16"/>
      <c r="E529" s="4"/>
      <c r="G529" s="4"/>
      <c r="M529" s="58"/>
      <c r="X529" s="49"/>
    </row>
    <row r="530" spans="2:24" x14ac:dyDescent="0.2">
      <c r="B530" s="60"/>
      <c r="D530" s="16"/>
      <c r="E530" s="4"/>
      <c r="M530" s="58"/>
      <c r="X530" s="49"/>
    </row>
    <row r="531" spans="2:24" x14ac:dyDescent="0.2">
      <c r="B531" s="60"/>
      <c r="D531" s="16"/>
      <c r="E531" s="4"/>
      <c r="M531" s="58"/>
      <c r="X531" s="49"/>
    </row>
    <row r="532" spans="2:24" x14ac:dyDescent="0.2">
      <c r="B532" s="60"/>
      <c r="D532" s="16"/>
      <c r="E532" s="2"/>
      <c r="M532" s="58"/>
      <c r="X532" s="49"/>
    </row>
    <row r="533" spans="2:24" x14ac:dyDescent="0.2">
      <c r="B533" s="60"/>
      <c r="D533" s="16"/>
      <c r="E533" s="4"/>
      <c r="M533" s="58"/>
      <c r="X533" s="49"/>
    </row>
    <row r="534" spans="2:24" x14ac:dyDescent="0.2">
      <c r="B534" s="60"/>
      <c r="D534" s="16"/>
      <c r="E534" s="4"/>
      <c r="G534" s="4"/>
      <c r="M534" s="58"/>
      <c r="X534" s="49"/>
    </row>
    <row r="535" spans="2:24" x14ac:dyDescent="0.2">
      <c r="B535" s="60"/>
      <c r="D535" s="16"/>
      <c r="E535" s="2"/>
      <c r="M535" s="58"/>
      <c r="X535" s="49"/>
    </row>
    <row r="536" spans="2:24" x14ac:dyDescent="0.2">
      <c r="B536" s="60"/>
      <c r="D536" s="16"/>
      <c r="M536" s="58"/>
      <c r="X536" s="49"/>
    </row>
    <row r="537" spans="2:24" x14ac:dyDescent="0.2">
      <c r="B537" s="60"/>
      <c r="C537" s="62"/>
      <c r="D537" s="16"/>
      <c r="E537" s="2"/>
      <c r="M537" s="58"/>
      <c r="X537" s="49"/>
    </row>
    <row r="538" spans="2:24" x14ac:dyDescent="0.2">
      <c r="B538" s="60"/>
      <c r="D538" s="16"/>
      <c r="E538" s="2"/>
      <c r="M538" s="58"/>
      <c r="X538" s="49"/>
    </row>
    <row r="539" spans="2:24" x14ac:dyDescent="0.2">
      <c r="B539" s="60"/>
      <c r="D539" s="16"/>
      <c r="E539" s="4"/>
      <c r="G539" s="4"/>
      <c r="M539" s="58"/>
      <c r="X539" s="49"/>
    </row>
    <row r="540" spans="2:24" x14ac:dyDescent="0.2">
      <c r="B540" s="60"/>
      <c r="D540" s="16"/>
      <c r="M540" s="58"/>
      <c r="X540" s="49"/>
    </row>
    <row r="541" spans="2:24" x14ac:dyDescent="0.2">
      <c r="B541" s="60"/>
      <c r="D541" s="16"/>
      <c r="E541" s="4"/>
      <c r="G541" s="2"/>
      <c r="M541" s="58"/>
      <c r="X541" s="49"/>
    </row>
    <row r="542" spans="2:24" x14ac:dyDescent="0.2">
      <c r="B542" s="60"/>
      <c r="D542" s="16"/>
      <c r="E542" s="4"/>
      <c r="G542" s="4"/>
      <c r="M542" s="58"/>
      <c r="X542" s="49"/>
    </row>
    <row r="543" spans="2:24" x14ac:dyDescent="0.2">
      <c r="B543" s="60"/>
      <c r="D543" s="16"/>
      <c r="G543" s="4"/>
      <c r="M543" s="58"/>
      <c r="X543" s="49"/>
    </row>
    <row r="544" spans="2:24" x14ac:dyDescent="0.2">
      <c r="B544" s="60"/>
      <c r="D544" s="16"/>
      <c r="E544" s="4"/>
      <c r="G544" s="4"/>
      <c r="M544" s="58"/>
      <c r="X544" s="49"/>
    </row>
    <row r="545" spans="2:24" x14ac:dyDescent="0.2">
      <c r="B545" s="60"/>
      <c r="D545" s="16"/>
      <c r="E545" s="4"/>
      <c r="G545" s="2"/>
      <c r="M545" s="58"/>
      <c r="X545" s="49"/>
    </row>
    <row r="546" spans="2:24" x14ac:dyDescent="0.2">
      <c r="B546" s="60"/>
      <c r="D546" s="16"/>
      <c r="E546" s="2"/>
      <c r="G546" s="2"/>
      <c r="M546" s="58"/>
      <c r="X546" s="49"/>
    </row>
    <row r="547" spans="2:24" x14ac:dyDescent="0.2">
      <c r="B547" s="60"/>
      <c r="D547" s="16"/>
      <c r="E547" s="4"/>
      <c r="G547" s="4"/>
      <c r="M547" s="58"/>
      <c r="X547" s="49"/>
    </row>
    <row r="548" spans="2:24" x14ac:dyDescent="0.2">
      <c r="B548" s="60"/>
      <c r="D548" s="16"/>
      <c r="E548" s="4"/>
      <c r="G548" s="4"/>
      <c r="M548" s="58"/>
      <c r="X548" s="49"/>
    </row>
    <row r="549" spans="2:24" x14ac:dyDescent="0.2">
      <c r="B549" s="60"/>
      <c r="D549" s="16"/>
      <c r="E549" s="4"/>
      <c r="G549" s="4"/>
      <c r="M549" s="58"/>
      <c r="X549" s="49"/>
    </row>
    <row r="550" spans="2:24" x14ac:dyDescent="0.2">
      <c r="B550" s="60"/>
      <c r="D550" s="16"/>
      <c r="E550" s="2"/>
      <c r="G550" s="4"/>
      <c r="M550" s="58"/>
      <c r="X550" s="49"/>
    </row>
    <row r="551" spans="2:24" x14ac:dyDescent="0.2">
      <c r="B551" s="60"/>
      <c r="D551" s="16"/>
      <c r="E551" s="2"/>
      <c r="G551" s="2"/>
      <c r="M551" s="58"/>
      <c r="X551" s="49"/>
    </row>
    <row r="552" spans="2:24" x14ac:dyDescent="0.2">
      <c r="B552" s="60"/>
      <c r="D552" s="16"/>
      <c r="E552" s="4"/>
      <c r="G552" s="4"/>
      <c r="M552" s="58"/>
      <c r="X552" s="49"/>
    </row>
    <row r="553" spans="2:24" x14ac:dyDescent="0.2">
      <c r="B553" s="60"/>
      <c r="D553" s="16"/>
      <c r="E553" s="4"/>
      <c r="G553" s="4"/>
      <c r="M553" s="58"/>
      <c r="X553" s="49"/>
    </row>
    <row r="554" spans="2:24" x14ac:dyDescent="0.2">
      <c r="B554" s="60"/>
      <c r="D554" s="16"/>
      <c r="E554" s="4"/>
      <c r="G554" s="4"/>
      <c r="M554" s="58"/>
      <c r="X554" s="49"/>
    </row>
    <row r="555" spans="2:24" x14ac:dyDescent="0.2">
      <c r="B555" s="60"/>
      <c r="D555" s="16"/>
      <c r="E555" s="2"/>
      <c r="G555" s="2"/>
      <c r="M555" s="58"/>
      <c r="X555" s="49"/>
    </row>
    <row r="556" spans="2:24" x14ac:dyDescent="0.2">
      <c r="B556" s="60"/>
      <c r="D556" s="16"/>
      <c r="E556" s="4"/>
      <c r="M556" s="58"/>
      <c r="X556" s="49"/>
    </row>
    <row r="557" spans="2:24" x14ac:dyDescent="0.2">
      <c r="B557" s="60"/>
      <c r="D557" s="16"/>
      <c r="E557" s="4"/>
      <c r="M557" s="58"/>
      <c r="X557" s="49"/>
    </row>
    <row r="558" spans="2:24" x14ac:dyDescent="0.2">
      <c r="B558" s="60"/>
      <c r="D558" s="16"/>
      <c r="M558" s="58"/>
      <c r="X558" s="49"/>
    </row>
    <row r="559" spans="2:24" x14ac:dyDescent="0.2">
      <c r="B559" s="60"/>
      <c r="D559" s="16"/>
      <c r="E559" s="4"/>
      <c r="G559" s="4"/>
      <c r="M559" s="58"/>
      <c r="X559" s="49"/>
    </row>
    <row r="560" spans="2:24" x14ac:dyDescent="0.2">
      <c r="B560" s="60"/>
      <c r="D560" s="16"/>
      <c r="E560" s="4"/>
      <c r="G560" s="4"/>
      <c r="M560" s="58"/>
      <c r="X560" s="49"/>
    </row>
    <row r="561" spans="2:24" x14ac:dyDescent="0.2">
      <c r="B561" s="60"/>
      <c r="D561" s="16"/>
      <c r="E561" s="4"/>
      <c r="G561" s="4"/>
      <c r="M561" s="58"/>
      <c r="X561" s="49"/>
    </row>
    <row r="562" spans="2:24" x14ac:dyDescent="0.2">
      <c r="B562" s="60"/>
      <c r="D562" s="16"/>
      <c r="E562" s="2"/>
      <c r="M562" s="58"/>
      <c r="X562" s="49"/>
    </row>
    <row r="563" spans="2:24" x14ac:dyDescent="0.2">
      <c r="B563" s="60"/>
      <c r="D563" s="16"/>
      <c r="E563" s="2"/>
      <c r="M563" s="58"/>
      <c r="X563" s="49"/>
    </row>
    <row r="564" spans="2:24" x14ac:dyDescent="0.2">
      <c r="B564" s="60"/>
      <c r="D564" s="16"/>
      <c r="E564" s="2"/>
      <c r="M564" s="58"/>
      <c r="X564" s="49"/>
    </row>
    <row r="565" spans="2:24" x14ac:dyDescent="0.2">
      <c r="B565" s="60"/>
      <c r="D565" s="16"/>
      <c r="E565" s="4"/>
      <c r="M565" s="58"/>
      <c r="X565" s="49"/>
    </row>
    <row r="566" spans="2:24" x14ac:dyDescent="0.2">
      <c r="B566" s="60"/>
      <c r="D566" s="16"/>
      <c r="E566" s="4"/>
      <c r="G566" s="4"/>
      <c r="M566" s="58"/>
      <c r="X566" s="49"/>
    </row>
    <row r="567" spans="2:24" x14ac:dyDescent="0.2">
      <c r="B567" s="60"/>
      <c r="D567" s="16"/>
      <c r="E567" s="4"/>
      <c r="G567" s="4"/>
      <c r="M567" s="58"/>
      <c r="X567" s="49"/>
    </row>
    <row r="568" spans="2:24" x14ac:dyDescent="0.2">
      <c r="B568" s="60"/>
      <c r="D568" s="16"/>
      <c r="E568" s="4"/>
      <c r="M568" s="58"/>
      <c r="X568" s="49"/>
    </row>
    <row r="569" spans="2:24" x14ac:dyDescent="0.2">
      <c r="B569" s="60"/>
      <c r="D569" s="16"/>
      <c r="E569" s="2"/>
      <c r="G569" s="4"/>
      <c r="M569" s="58"/>
      <c r="X569" s="49"/>
    </row>
    <row r="570" spans="2:24" x14ac:dyDescent="0.2">
      <c r="B570" s="60"/>
      <c r="D570" s="16"/>
      <c r="E570" s="2"/>
      <c r="M570" s="58"/>
      <c r="X570" s="49"/>
    </row>
    <row r="571" spans="2:24" x14ac:dyDescent="0.2">
      <c r="B571" s="60"/>
      <c r="D571" s="16"/>
      <c r="E571" s="4"/>
      <c r="M571" s="58"/>
      <c r="X571" s="49"/>
    </row>
    <row r="572" spans="2:24" x14ac:dyDescent="0.2">
      <c r="B572" s="60"/>
      <c r="D572" s="16"/>
      <c r="E572" s="2"/>
      <c r="G572" s="2"/>
      <c r="M572" s="58"/>
      <c r="X572" s="49"/>
    </row>
    <row r="573" spans="2:24" x14ac:dyDescent="0.2">
      <c r="B573" s="60"/>
      <c r="D573" s="16"/>
      <c r="E573" s="4"/>
      <c r="M573" s="58"/>
      <c r="X573" s="49"/>
    </row>
    <row r="574" spans="2:24" x14ac:dyDescent="0.2">
      <c r="B574" s="60"/>
      <c r="D574" s="16"/>
      <c r="E574" s="4"/>
      <c r="G574" s="4"/>
      <c r="M574" s="58"/>
      <c r="X574" s="49"/>
    </row>
    <row r="575" spans="2:24" x14ac:dyDescent="0.2">
      <c r="B575" s="60"/>
      <c r="D575" s="16"/>
      <c r="M575" s="58"/>
      <c r="X575" s="49"/>
    </row>
    <row r="576" spans="2:24" x14ac:dyDescent="0.2">
      <c r="B576" s="60"/>
      <c r="D576" s="16"/>
      <c r="M576" s="58"/>
      <c r="X576" s="49"/>
    </row>
    <row r="577" spans="2:24" x14ac:dyDescent="0.2">
      <c r="B577" s="60"/>
      <c r="D577" s="16"/>
      <c r="E577" s="4"/>
      <c r="G577" s="4"/>
      <c r="M577" s="58"/>
      <c r="X577" s="49"/>
    </row>
    <row r="578" spans="2:24" x14ac:dyDescent="0.2">
      <c r="B578" s="60"/>
      <c r="D578" s="16"/>
      <c r="E578" s="4"/>
      <c r="G578" s="4"/>
      <c r="M578" s="58"/>
      <c r="X578" s="49"/>
    </row>
    <row r="579" spans="2:24" x14ac:dyDescent="0.2">
      <c r="B579" s="60"/>
      <c r="D579" s="16"/>
      <c r="E579" s="4"/>
      <c r="G579" s="4"/>
      <c r="M579" s="58"/>
      <c r="X579" s="49"/>
    </row>
    <row r="580" spans="2:24" x14ac:dyDescent="0.2">
      <c r="B580" s="60"/>
      <c r="D580" s="16"/>
      <c r="E580" s="4"/>
      <c r="M580" s="58"/>
      <c r="X580" s="49"/>
    </row>
    <row r="581" spans="2:24" x14ac:dyDescent="0.2">
      <c r="B581" s="60"/>
      <c r="D581" s="16"/>
      <c r="E581" s="4"/>
      <c r="M581" s="58"/>
      <c r="X581" s="49"/>
    </row>
    <row r="582" spans="2:24" x14ac:dyDescent="0.2">
      <c r="B582" s="60"/>
      <c r="D582" s="16"/>
      <c r="E582" s="2"/>
      <c r="M582" s="58"/>
      <c r="X582" s="49"/>
    </row>
    <row r="583" spans="2:24" x14ac:dyDescent="0.2">
      <c r="B583" s="60"/>
      <c r="D583" s="16"/>
      <c r="M583" s="58"/>
      <c r="X583" s="49"/>
    </row>
    <row r="584" spans="2:24" x14ac:dyDescent="0.2">
      <c r="B584" s="60"/>
      <c r="D584" s="16"/>
      <c r="E584" s="2"/>
      <c r="G584" s="4"/>
      <c r="M584" s="58"/>
      <c r="X584" s="49"/>
    </row>
    <row r="585" spans="2:24" x14ac:dyDescent="0.2">
      <c r="B585" s="60"/>
      <c r="D585" s="16"/>
      <c r="E585" s="4"/>
      <c r="G585" s="2"/>
      <c r="M585" s="58"/>
      <c r="X585" s="49"/>
    </row>
    <row r="586" spans="2:24" x14ac:dyDescent="0.2">
      <c r="B586" s="60"/>
      <c r="D586" s="16"/>
      <c r="E586" s="4"/>
      <c r="G586" s="4"/>
      <c r="M586" s="58"/>
      <c r="X586" s="49"/>
    </row>
    <row r="587" spans="2:24" x14ac:dyDescent="0.2">
      <c r="B587" s="60"/>
      <c r="D587" s="16"/>
      <c r="E587" s="4"/>
      <c r="G587" s="4"/>
      <c r="M587" s="58"/>
      <c r="X587" s="49"/>
    </row>
    <row r="588" spans="2:24" x14ac:dyDescent="0.2">
      <c r="B588" s="60"/>
      <c r="D588" s="16"/>
      <c r="E588" s="2"/>
      <c r="M588" s="58"/>
      <c r="X588" s="49"/>
    </row>
    <row r="589" spans="2:24" x14ac:dyDescent="0.2">
      <c r="B589" s="60"/>
      <c r="D589" s="16"/>
      <c r="E589" s="4"/>
      <c r="G589" s="4"/>
      <c r="M589" s="58"/>
      <c r="X589" s="49"/>
    </row>
    <row r="590" spans="2:24" x14ac:dyDescent="0.2">
      <c r="B590" s="60"/>
      <c r="C590" s="62"/>
      <c r="D590" s="16"/>
      <c r="E590" s="4"/>
      <c r="G590" s="2"/>
      <c r="M590" s="58"/>
      <c r="X590" s="49"/>
    </row>
    <row r="591" spans="2:24" x14ac:dyDescent="0.2">
      <c r="B591" s="60"/>
      <c r="D591" s="16"/>
      <c r="M591" s="58"/>
      <c r="X591" s="49"/>
    </row>
    <row r="592" spans="2:24" x14ac:dyDescent="0.2">
      <c r="B592" s="60"/>
      <c r="D592" s="16"/>
      <c r="E592" s="2"/>
      <c r="G592" s="2"/>
      <c r="M592" s="58"/>
      <c r="X592" s="49"/>
    </row>
    <row r="593" spans="2:24" x14ac:dyDescent="0.2">
      <c r="B593" s="60"/>
      <c r="D593" s="16"/>
      <c r="E593" s="4"/>
      <c r="G593" s="4"/>
      <c r="M593" s="58"/>
      <c r="X593" s="49"/>
    </row>
    <row r="594" spans="2:24" x14ac:dyDescent="0.2">
      <c r="B594" s="60"/>
      <c r="C594" s="62"/>
      <c r="D594" s="16"/>
      <c r="E594" s="2"/>
      <c r="G594" s="4"/>
      <c r="M594" s="58"/>
      <c r="X594" s="49"/>
    </row>
    <row r="595" spans="2:24" x14ac:dyDescent="0.2">
      <c r="B595" s="60"/>
      <c r="C595" s="62"/>
      <c r="D595" s="16"/>
      <c r="E595" s="2"/>
      <c r="G595" s="4"/>
      <c r="M595" s="58"/>
      <c r="X595" s="49"/>
    </row>
    <row r="596" spans="2:24" x14ac:dyDescent="0.2">
      <c r="B596" s="60"/>
      <c r="C596" s="62"/>
      <c r="D596" s="16"/>
      <c r="E596" s="2"/>
      <c r="G596" s="4"/>
      <c r="M596" s="58"/>
      <c r="X596" s="49"/>
    </row>
    <row r="597" spans="2:24" x14ac:dyDescent="0.2">
      <c r="B597" s="60"/>
      <c r="D597" s="16"/>
      <c r="E597" s="4"/>
      <c r="G597" s="2"/>
      <c r="M597" s="58"/>
      <c r="X597" s="49"/>
    </row>
    <row r="598" spans="2:24" x14ac:dyDescent="0.2">
      <c r="B598" s="60"/>
      <c r="D598" s="16"/>
      <c r="E598" s="4"/>
      <c r="M598" s="58"/>
      <c r="X598" s="49"/>
    </row>
    <row r="599" spans="2:24" x14ac:dyDescent="0.2">
      <c r="B599" s="60"/>
      <c r="D599" s="16"/>
      <c r="E599" s="2"/>
      <c r="M599" s="58"/>
      <c r="X599" s="49"/>
    </row>
    <row r="600" spans="2:24" x14ac:dyDescent="0.2">
      <c r="B600" s="60"/>
      <c r="D600" s="16"/>
      <c r="E600" s="17"/>
      <c r="G600" s="4"/>
      <c r="M600" s="58"/>
      <c r="X600" s="49"/>
    </row>
    <row r="601" spans="2:24" x14ac:dyDescent="0.2">
      <c r="B601" s="60"/>
      <c r="D601" s="16"/>
      <c r="E601" s="2"/>
      <c r="G601" s="2"/>
      <c r="M601" s="58"/>
      <c r="X601" s="49"/>
    </row>
    <row r="602" spans="2:24" x14ac:dyDescent="0.2">
      <c r="B602" s="60"/>
      <c r="D602" s="16"/>
      <c r="E602" s="4"/>
      <c r="G602" s="4"/>
      <c r="M602" s="58"/>
      <c r="X602" s="49"/>
    </row>
    <row r="603" spans="2:24" x14ac:dyDescent="0.2">
      <c r="B603" s="60"/>
      <c r="D603" s="16"/>
      <c r="E603" s="2"/>
      <c r="M603" s="58"/>
      <c r="X603" s="49"/>
    </row>
    <row r="604" spans="2:24" x14ac:dyDescent="0.2">
      <c r="B604" s="60"/>
      <c r="D604" s="16"/>
      <c r="G604" s="2"/>
      <c r="M604" s="58"/>
      <c r="X604" s="49"/>
    </row>
    <row r="605" spans="2:24" x14ac:dyDescent="0.2">
      <c r="B605" s="60"/>
      <c r="D605" s="16"/>
      <c r="E605" s="4"/>
      <c r="G605" s="4"/>
      <c r="M605" s="58"/>
      <c r="X605" s="49"/>
    </row>
    <row r="606" spans="2:24" x14ac:dyDescent="0.2">
      <c r="B606" s="60"/>
      <c r="D606" s="16"/>
      <c r="E606" s="2"/>
      <c r="G606" s="2"/>
      <c r="M606" s="58"/>
      <c r="X606" s="49"/>
    </row>
    <row r="607" spans="2:24" x14ac:dyDescent="0.2">
      <c r="B607" s="60"/>
      <c r="D607" s="16"/>
      <c r="E607" s="2"/>
      <c r="G607" s="2"/>
      <c r="M607" s="58"/>
      <c r="X607" s="49"/>
    </row>
    <row r="608" spans="2:24" x14ac:dyDescent="0.2">
      <c r="B608" s="60"/>
      <c r="D608" s="16"/>
      <c r="E608" s="2"/>
      <c r="G608" s="4"/>
      <c r="M608" s="58"/>
      <c r="X608" s="49"/>
    </row>
    <row r="609" spans="2:24" x14ac:dyDescent="0.2">
      <c r="B609" s="60"/>
      <c r="D609" s="16"/>
      <c r="G609" s="4"/>
      <c r="M609" s="58"/>
      <c r="X609" s="49"/>
    </row>
    <row r="610" spans="2:24" x14ac:dyDescent="0.2">
      <c r="B610" s="60"/>
      <c r="D610" s="16"/>
      <c r="E610" s="4"/>
      <c r="G610" s="4"/>
      <c r="M610" s="58"/>
      <c r="X610" s="49"/>
    </row>
    <row r="611" spans="2:24" x14ac:dyDescent="0.2">
      <c r="B611" s="60"/>
      <c r="D611" s="16"/>
      <c r="E611" s="4"/>
      <c r="G611" s="4"/>
      <c r="M611" s="58"/>
      <c r="X611" s="49"/>
    </row>
    <row r="612" spans="2:24" x14ac:dyDescent="0.2">
      <c r="B612" s="60"/>
      <c r="D612" s="16"/>
      <c r="E612" s="2"/>
      <c r="G612" s="4"/>
      <c r="M612" s="58"/>
      <c r="X612" s="49"/>
    </row>
    <row r="613" spans="2:24" x14ac:dyDescent="0.2">
      <c r="B613" s="60"/>
      <c r="D613" s="16"/>
      <c r="E613" s="63"/>
      <c r="M613" s="58"/>
      <c r="X613" s="49"/>
    </row>
    <row r="614" spans="2:24" x14ac:dyDescent="0.2">
      <c r="B614" s="60"/>
      <c r="D614" s="16"/>
      <c r="E614" s="4"/>
      <c r="G614" s="4"/>
      <c r="M614" s="58"/>
      <c r="X614" s="49"/>
    </row>
    <row r="615" spans="2:24" x14ac:dyDescent="0.2">
      <c r="B615" s="60"/>
      <c r="D615" s="16"/>
      <c r="E615" s="4"/>
      <c r="M615" s="58"/>
      <c r="X615" s="49"/>
    </row>
    <row r="616" spans="2:24" x14ac:dyDescent="0.2">
      <c r="B616" s="60"/>
      <c r="D616" s="16"/>
      <c r="E616" s="2"/>
      <c r="M616" s="58"/>
      <c r="X616" s="49"/>
    </row>
    <row r="617" spans="2:24" x14ac:dyDescent="0.2">
      <c r="B617" s="60"/>
      <c r="D617" s="16"/>
      <c r="M617" s="58"/>
      <c r="X617" s="49"/>
    </row>
    <row r="618" spans="2:24" x14ac:dyDescent="0.2">
      <c r="B618" s="60"/>
      <c r="D618" s="16"/>
      <c r="M618" s="58"/>
      <c r="X618" s="49"/>
    </row>
    <row r="619" spans="2:24" x14ac:dyDescent="0.2">
      <c r="B619" s="60"/>
      <c r="D619" s="16"/>
      <c r="E619" s="2"/>
      <c r="M619" s="58"/>
      <c r="X619" s="49"/>
    </row>
    <row r="620" spans="2:24" x14ac:dyDescent="0.2">
      <c r="B620" s="60"/>
      <c r="D620" s="16"/>
      <c r="E620" s="2"/>
      <c r="G620" s="17"/>
      <c r="M620" s="58"/>
      <c r="X620" s="49"/>
    </row>
    <row r="621" spans="2:24" x14ac:dyDescent="0.2">
      <c r="B621" s="60"/>
      <c r="D621" s="16"/>
      <c r="E621" s="63"/>
      <c r="M621" s="58"/>
      <c r="X621" s="49"/>
    </row>
    <row r="622" spans="2:24" x14ac:dyDescent="0.2">
      <c r="B622" s="60"/>
      <c r="D622" s="16"/>
      <c r="M622" s="58"/>
      <c r="X622" s="49"/>
    </row>
    <row r="623" spans="2:24" x14ac:dyDescent="0.2">
      <c r="B623" s="60"/>
      <c r="D623" s="16"/>
      <c r="E623" s="2"/>
      <c r="M623" s="58"/>
      <c r="X623" s="49"/>
    </row>
    <row r="624" spans="2:24" x14ac:dyDescent="0.2">
      <c r="B624" s="60"/>
      <c r="D624" s="16"/>
      <c r="M624" s="58"/>
      <c r="X624" s="49"/>
    </row>
    <row r="625" spans="2:24" x14ac:dyDescent="0.2">
      <c r="B625" s="60"/>
      <c r="D625" s="16"/>
      <c r="E625" s="2"/>
      <c r="G625" s="4"/>
      <c r="M625" s="58"/>
      <c r="X625" s="49"/>
    </row>
    <row r="626" spans="2:24" x14ac:dyDescent="0.2">
      <c r="B626" s="60"/>
      <c r="D626" s="16"/>
      <c r="E626" s="2"/>
      <c r="G626" s="4"/>
      <c r="M626" s="58"/>
      <c r="X626" s="49"/>
    </row>
    <row r="627" spans="2:24" x14ac:dyDescent="0.2">
      <c r="B627" s="60"/>
      <c r="D627" s="16"/>
      <c r="G627" s="2"/>
      <c r="M627" s="58"/>
      <c r="X627" s="49"/>
    </row>
    <row r="628" spans="2:24" x14ac:dyDescent="0.2">
      <c r="B628" s="60"/>
      <c r="D628" s="16"/>
      <c r="E628" s="4"/>
      <c r="M628" s="58"/>
      <c r="X628" s="49"/>
    </row>
    <row r="629" spans="2:24" x14ac:dyDescent="0.2">
      <c r="B629" s="60"/>
      <c r="D629" s="16"/>
      <c r="E629" s="57"/>
      <c r="G629" s="2"/>
      <c r="M629" s="58"/>
      <c r="X629" s="49"/>
    </row>
    <row r="630" spans="2:24" x14ac:dyDescent="0.2">
      <c r="B630" s="60"/>
      <c r="D630" s="16"/>
      <c r="E630" s="4"/>
      <c r="G630" s="4"/>
      <c r="M630" s="58"/>
      <c r="X630" s="49"/>
    </row>
    <row r="631" spans="2:24" x14ac:dyDescent="0.2">
      <c r="B631" s="60"/>
      <c r="D631" s="16"/>
      <c r="G631" s="4"/>
      <c r="M631" s="58"/>
      <c r="X631" s="49"/>
    </row>
    <row r="632" spans="2:24" x14ac:dyDescent="0.2">
      <c r="B632" s="60"/>
      <c r="D632" s="16"/>
      <c r="E632" s="2"/>
      <c r="G632" s="2"/>
      <c r="M632" s="58"/>
      <c r="X632" s="49"/>
    </row>
    <row r="633" spans="2:24" x14ac:dyDescent="0.2">
      <c r="B633" s="60"/>
      <c r="D633" s="16"/>
      <c r="E633" s="2"/>
      <c r="G633" s="2"/>
      <c r="M633" s="58"/>
      <c r="X633" s="49"/>
    </row>
    <row r="634" spans="2:24" x14ac:dyDescent="0.2">
      <c r="B634" s="60"/>
      <c r="D634" s="16"/>
      <c r="E634" s="2"/>
      <c r="G634" s="2"/>
      <c r="M634" s="58"/>
      <c r="X634" s="49"/>
    </row>
    <row r="635" spans="2:24" x14ac:dyDescent="0.2">
      <c r="B635" s="60"/>
      <c r="C635" s="62"/>
      <c r="D635" s="16"/>
      <c r="E635" s="2"/>
      <c r="G635" s="2"/>
      <c r="M635" s="58"/>
      <c r="X635" s="49"/>
    </row>
    <row r="636" spans="2:24" x14ac:dyDescent="0.2">
      <c r="B636" s="60"/>
      <c r="D636" s="16"/>
      <c r="E636" s="2"/>
      <c r="M636" s="58"/>
      <c r="X636" s="49"/>
    </row>
    <row r="637" spans="2:24" x14ac:dyDescent="0.2">
      <c r="B637" s="60"/>
      <c r="M637" s="58"/>
      <c r="X637" s="49"/>
    </row>
    <row r="638" spans="2:24" x14ac:dyDescent="0.2">
      <c r="B638" s="60"/>
      <c r="D638" s="16"/>
      <c r="E638" s="2"/>
      <c r="M638" s="58"/>
      <c r="X638" s="49"/>
    </row>
    <row r="639" spans="2:24" x14ac:dyDescent="0.2">
      <c r="B639" s="60"/>
      <c r="M639" s="58"/>
      <c r="X639" s="49"/>
    </row>
    <row r="640" spans="2:24" x14ac:dyDescent="0.2">
      <c r="B640" s="60"/>
      <c r="D640" s="16"/>
      <c r="G640" s="2"/>
      <c r="M640" s="58"/>
      <c r="X640" s="49"/>
    </row>
    <row r="641" spans="2:24" x14ac:dyDescent="0.2">
      <c r="B641" s="60"/>
      <c r="D641" s="16"/>
      <c r="E641" s="4"/>
      <c r="G641" s="4"/>
      <c r="M641" s="58"/>
      <c r="X641" s="49"/>
    </row>
    <row r="642" spans="2:24" x14ac:dyDescent="0.2">
      <c r="B642" s="60"/>
      <c r="D642" s="16"/>
      <c r="E642" s="4"/>
      <c r="M642" s="58"/>
      <c r="X642" s="49"/>
    </row>
    <row r="643" spans="2:24" x14ac:dyDescent="0.2">
      <c r="B643" s="60"/>
      <c r="D643" s="16"/>
      <c r="M643" s="58"/>
      <c r="X643" s="49"/>
    </row>
    <row r="644" spans="2:24" x14ac:dyDescent="0.2">
      <c r="B644" s="60"/>
      <c r="D644" s="16"/>
      <c r="M644" s="58"/>
      <c r="X644" s="49"/>
    </row>
    <row r="645" spans="2:24" x14ac:dyDescent="0.2">
      <c r="B645" s="60"/>
      <c r="D645" s="16"/>
      <c r="E645" s="4"/>
      <c r="M645" s="58"/>
      <c r="X645" s="49"/>
    </row>
    <row r="646" spans="2:24" x14ac:dyDescent="0.2">
      <c r="B646" s="60"/>
      <c r="E646" s="4"/>
      <c r="G646" s="4"/>
      <c r="M646" s="58"/>
      <c r="X646" s="49"/>
    </row>
    <row r="647" spans="2:24" x14ac:dyDescent="0.2">
      <c r="B647" s="60"/>
      <c r="D647" s="16"/>
      <c r="E647" s="17"/>
      <c r="G647" s="2"/>
      <c r="M647" s="58"/>
      <c r="X647" s="49"/>
    </row>
    <row r="648" spans="2:24" x14ac:dyDescent="0.2">
      <c r="B648" s="60"/>
      <c r="D648" s="16"/>
      <c r="E648" s="63"/>
      <c r="M648" s="58"/>
      <c r="X648" s="49"/>
    </row>
    <row r="649" spans="2:24" x14ac:dyDescent="0.2">
      <c r="B649" s="60"/>
      <c r="D649" s="16"/>
      <c r="E649" s="2"/>
      <c r="M649" s="58"/>
      <c r="X649" s="49"/>
    </row>
    <row r="650" spans="2:24" x14ac:dyDescent="0.2">
      <c r="B650" s="60"/>
      <c r="E650" s="2"/>
      <c r="M650" s="58"/>
      <c r="X650" s="49"/>
    </row>
    <row r="651" spans="2:24" x14ac:dyDescent="0.2">
      <c r="B651" s="60"/>
      <c r="D651" s="16"/>
      <c r="E651" s="4"/>
      <c r="G651" s="4"/>
      <c r="M651" s="58"/>
      <c r="X651" s="49"/>
    </row>
    <row r="652" spans="2:24" x14ac:dyDescent="0.2">
      <c r="B652" s="60"/>
      <c r="E652" s="4"/>
      <c r="M652" s="58"/>
      <c r="X652" s="49"/>
    </row>
    <row r="653" spans="2:24" x14ac:dyDescent="0.2">
      <c r="B653" s="60"/>
      <c r="M653" s="58"/>
      <c r="X653" s="49"/>
    </row>
    <row r="654" spans="2:24" x14ac:dyDescent="0.2">
      <c r="B654" s="60"/>
      <c r="D654" s="16"/>
      <c r="E654" s="2"/>
      <c r="G654" s="4"/>
      <c r="M654" s="58"/>
      <c r="X654" s="49"/>
    </row>
    <row r="655" spans="2:24" x14ac:dyDescent="0.2">
      <c r="B655" s="60"/>
      <c r="E655" s="2"/>
      <c r="M655" s="58"/>
      <c r="X655" s="49"/>
    </row>
    <row r="656" spans="2:24" x14ac:dyDescent="0.2">
      <c r="B656" s="60"/>
      <c r="G656" s="4"/>
      <c r="M656" s="58"/>
      <c r="X656" s="49"/>
    </row>
    <row r="657" spans="2:24" x14ac:dyDescent="0.2">
      <c r="B657" s="60"/>
      <c r="M657" s="58"/>
      <c r="X657" s="49"/>
    </row>
    <row r="658" spans="2:24" x14ac:dyDescent="0.2">
      <c r="B658" s="60"/>
      <c r="E658" s="63"/>
      <c r="M658" s="58"/>
      <c r="X658" s="49"/>
    </row>
    <row r="659" spans="2:24" x14ac:dyDescent="0.2">
      <c r="B659" s="60"/>
      <c r="M659" s="58"/>
      <c r="X659" s="49"/>
    </row>
    <row r="660" spans="2:24" x14ac:dyDescent="0.2">
      <c r="B660" s="60"/>
      <c r="D660" s="16"/>
      <c r="G660" s="2"/>
      <c r="M660" s="58"/>
      <c r="X660" s="49"/>
    </row>
    <row r="661" spans="2:24" x14ac:dyDescent="0.2">
      <c r="B661" s="60"/>
      <c r="D661" s="16"/>
      <c r="M661" s="58"/>
      <c r="X661" s="49"/>
    </row>
    <row r="662" spans="2:24" x14ac:dyDescent="0.2">
      <c r="B662" s="60"/>
      <c r="D662" s="16"/>
      <c r="M662" s="58"/>
      <c r="X662" s="49"/>
    </row>
    <row r="663" spans="2:24" x14ac:dyDescent="0.2">
      <c r="B663" s="60"/>
      <c r="D663" s="16"/>
      <c r="M663" s="58"/>
      <c r="X663" s="49"/>
    </row>
    <row r="664" spans="2:24" x14ac:dyDescent="0.2">
      <c r="B664" s="60"/>
      <c r="D664" s="16"/>
      <c r="E664" s="4"/>
      <c r="M664" s="58"/>
      <c r="X664" s="49"/>
    </row>
    <row r="665" spans="2:24" x14ac:dyDescent="0.2">
      <c r="B665" s="60"/>
      <c r="D665" s="16"/>
      <c r="E665" s="2"/>
      <c r="M665" s="58"/>
      <c r="X665" s="49"/>
    </row>
    <row r="666" spans="2:24" x14ac:dyDescent="0.2">
      <c r="B666" s="60"/>
      <c r="D666" s="16"/>
      <c r="E666" s="2"/>
      <c r="M666" s="58"/>
      <c r="X666" s="49"/>
    </row>
    <row r="667" spans="2:24" x14ac:dyDescent="0.2">
      <c r="B667" s="60"/>
      <c r="D667" s="16"/>
      <c r="E667" s="2"/>
      <c r="M667" s="58"/>
      <c r="X667" s="49"/>
    </row>
    <row r="668" spans="2:24" x14ac:dyDescent="0.2">
      <c r="B668" s="60"/>
      <c r="D668" s="16"/>
      <c r="M668" s="58"/>
      <c r="X668" s="49"/>
    </row>
    <row r="669" spans="2:24" x14ac:dyDescent="0.2">
      <c r="B669" s="60"/>
      <c r="D669" s="16"/>
      <c r="M669" s="58"/>
      <c r="X669" s="49"/>
    </row>
    <row r="670" spans="2:24" x14ac:dyDescent="0.2">
      <c r="B670" s="60"/>
      <c r="D670" s="16"/>
      <c r="E670" s="2"/>
      <c r="G670" s="2"/>
      <c r="M670" s="58"/>
      <c r="X670" s="49"/>
    </row>
    <row r="671" spans="2:24" x14ac:dyDescent="0.2">
      <c r="B671" s="60"/>
      <c r="D671" s="16"/>
      <c r="E671" s="2"/>
      <c r="M671" s="58"/>
      <c r="X671" s="49"/>
    </row>
    <row r="672" spans="2:24" x14ac:dyDescent="0.2">
      <c r="B672" s="60"/>
      <c r="D672" s="16"/>
      <c r="E672" s="2"/>
      <c r="G672" s="2"/>
      <c r="M672" s="58"/>
      <c r="X672" s="49"/>
    </row>
    <row r="673" spans="2:24" x14ac:dyDescent="0.2">
      <c r="B673" s="60"/>
      <c r="C673" s="62"/>
      <c r="D673" s="16"/>
      <c r="E673" s="2"/>
      <c r="M673" s="58"/>
      <c r="X673" s="49"/>
    </row>
    <row r="674" spans="2:24" x14ac:dyDescent="0.2">
      <c r="B674" s="60"/>
      <c r="D674" s="16"/>
      <c r="E674" s="17"/>
      <c r="M674" s="58"/>
      <c r="X674" s="49"/>
    </row>
    <row r="675" spans="2:24" x14ac:dyDescent="0.2">
      <c r="B675" s="60"/>
      <c r="C675" s="62"/>
      <c r="D675" s="16"/>
      <c r="G675" s="2"/>
      <c r="M675" s="58"/>
      <c r="X675" s="49"/>
    </row>
    <row r="676" spans="2:24" x14ac:dyDescent="0.2">
      <c r="B676" s="60"/>
      <c r="D676" s="16"/>
      <c r="E676" s="2"/>
      <c r="G676" s="57"/>
      <c r="M676" s="58"/>
      <c r="X676" s="49"/>
    </row>
    <row r="677" spans="2:24" x14ac:dyDescent="0.2">
      <c r="B677" s="60"/>
      <c r="D677" s="16"/>
      <c r="G677" s="4"/>
      <c r="M677" s="58"/>
      <c r="X677" s="49"/>
    </row>
    <row r="678" spans="2:24" x14ac:dyDescent="0.2">
      <c r="B678" s="60"/>
      <c r="D678" s="16"/>
      <c r="E678" s="2"/>
      <c r="G678" s="4"/>
      <c r="M678" s="58"/>
      <c r="X678" s="49"/>
    </row>
    <row r="679" spans="2:24" x14ac:dyDescent="0.2">
      <c r="B679" s="60"/>
      <c r="D679" s="16"/>
      <c r="G679" s="4"/>
      <c r="M679" s="58"/>
      <c r="X679" s="49"/>
    </row>
    <row r="680" spans="2:24" x14ac:dyDescent="0.2">
      <c r="B680" s="60"/>
      <c r="D680" s="16"/>
      <c r="M680" s="58"/>
      <c r="X680" s="49"/>
    </row>
    <row r="681" spans="2:24" x14ac:dyDescent="0.2">
      <c r="B681" s="60"/>
      <c r="D681" s="16"/>
      <c r="E681" s="2"/>
      <c r="M681" s="58"/>
      <c r="X681" s="49"/>
    </row>
    <row r="682" spans="2:24" x14ac:dyDescent="0.2">
      <c r="B682" s="60"/>
      <c r="D682" s="16"/>
      <c r="E682" s="2"/>
      <c r="M682" s="58"/>
      <c r="X682" s="49"/>
    </row>
    <row r="683" spans="2:24" x14ac:dyDescent="0.2">
      <c r="B683" s="60"/>
      <c r="D683" s="16"/>
      <c r="M683" s="58"/>
      <c r="X683" s="49"/>
    </row>
    <row r="684" spans="2:24" x14ac:dyDescent="0.2">
      <c r="B684" s="60"/>
      <c r="D684" s="16"/>
      <c r="M684" s="58"/>
      <c r="X684" s="49"/>
    </row>
    <row r="685" spans="2:24" x14ac:dyDescent="0.2">
      <c r="B685" s="60"/>
      <c r="D685" s="16"/>
      <c r="E685" s="4"/>
      <c r="M685" s="58"/>
      <c r="X685" s="49"/>
    </row>
    <row r="686" spans="2:24" x14ac:dyDescent="0.2">
      <c r="B686" s="60"/>
      <c r="D686" s="16"/>
      <c r="M686" s="58"/>
      <c r="X686" s="49"/>
    </row>
    <row r="687" spans="2:24" x14ac:dyDescent="0.2">
      <c r="B687" s="60"/>
      <c r="C687" s="62"/>
      <c r="D687" s="16"/>
      <c r="M687" s="58"/>
      <c r="X687" s="49"/>
    </row>
    <row r="688" spans="2:24" x14ac:dyDescent="0.2">
      <c r="B688" s="60"/>
      <c r="C688" s="62"/>
      <c r="D688" s="16"/>
      <c r="M688" s="58"/>
      <c r="X688" s="49"/>
    </row>
    <row r="689" spans="2:24" x14ac:dyDescent="0.2">
      <c r="B689" s="60"/>
      <c r="D689" s="16"/>
      <c r="M689" s="58"/>
      <c r="X689" s="49"/>
    </row>
    <row r="690" spans="2:24" x14ac:dyDescent="0.2">
      <c r="B690" s="60"/>
      <c r="D690" s="16"/>
      <c r="M690" s="58"/>
      <c r="X690" s="49"/>
    </row>
    <row r="691" spans="2:24" x14ac:dyDescent="0.2">
      <c r="B691" s="60"/>
      <c r="D691" s="16"/>
      <c r="E691" s="4"/>
      <c r="G691" s="4"/>
      <c r="M691" s="58"/>
      <c r="X691" s="49"/>
    </row>
    <row r="692" spans="2:24" x14ac:dyDescent="0.2">
      <c r="B692" s="60"/>
      <c r="D692" s="16"/>
      <c r="M692" s="58"/>
      <c r="X692" s="49"/>
    </row>
    <row r="693" spans="2:24" x14ac:dyDescent="0.2">
      <c r="B693" s="60"/>
      <c r="D693" s="16"/>
      <c r="M693" s="58"/>
      <c r="X693" s="49"/>
    </row>
    <row r="694" spans="2:24" x14ac:dyDescent="0.2">
      <c r="B694" s="60"/>
      <c r="D694" s="16"/>
      <c r="M694" s="58"/>
      <c r="X694" s="49"/>
    </row>
    <row r="695" spans="2:24" x14ac:dyDescent="0.2">
      <c r="B695" s="60"/>
      <c r="D695" s="16"/>
      <c r="M695" s="58"/>
      <c r="X695" s="49"/>
    </row>
    <row r="696" spans="2:24" x14ac:dyDescent="0.2">
      <c r="B696" s="60"/>
      <c r="D696" s="16"/>
      <c r="M696" s="58"/>
      <c r="X696" s="49"/>
    </row>
    <row r="697" spans="2:24" x14ac:dyDescent="0.2">
      <c r="B697" s="60"/>
      <c r="D697" s="16"/>
      <c r="M697" s="58"/>
      <c r="X697" s="49"/>
    </row>
    <row r="698" spans="2:24" x14ac:dyDescent="0.2">
      <c r="B698" s="60"/>
      <c r="D698" s="16"/>
      <c r="E698" s="2"/>
      <c r="M698" s="58"/>
      <c r="X698" s="49"/>
    </row>
    <row r="699" spans="2:24" x14ac:dyDescent="0.2">
      <c r="B699" s="60"/>
      <c r="D699" s="16"/>
      <c r="G699" s="4"/>
      <c r="M699" s="58"/>
      <c r="X699" s="49"/>
    </row>
    <row r="700" spans="2:24" x14ac:dyDescent="0.2">
      <c r="B700" s="60"/>
      <c r="D700" s="16"/>
      <c r="M700" s="58"/>
      <c r="X700" s="49"/>
    </row>
    <row r="701" spans="2:24" x14ac:dyDescent="0.2">
      <c r="B701" s="60"/>
      <c r="D701" s="16"/>
      <c r="E701" s="2"/>
      <c r="M701" s="58"/>
      <c r="X701" s="49"/>
    </row>
    <row r="702" spans="2:24" x14ac:dyDescent="0.2">
      <c r="B702" s="60"/>
      <c r="D702" s="16"/>
      <c r="E702" s="2"/>
      <c r="M702" s="58"/>
      <c r="X702" s="49"/>
    </row>
    <row r="703" spans="2:24" x14ac:dyDescent="0.2">
      <c r="B703" s="60"/>
      <c r="D703" s="16"/>
      <c r="E703" s="4"/>
      <c r="M703" s="58"/>
      <c r="X703" s="49"/>
    </row>
    <row r="704" spans="2:24" x14ac:dyDescent="0.2">
      <c r="B704" s="60"/>
      <c r="D704" s="16"/>
      <c r="E704" s="63"/>
      <c r="M704" s="58"/>
      <c r="X704" s="49"/>
    </row>
    <row r="705" spans="2:24" x14ac:dyDescent="0.2">
      <c r="B705" s="60"/>
      <c r="D705" s="16"/>
      <c r="E705" s="4"/>
      <c r="M705" s="58"/>
      <c r="X705" s="49"/>
    </row>
    <row r="706" spans="2:24" x14ac:dyDescent="0.2">
      <c r="B706" s="60"/>
      <c r="D706" s="16"/>
      <c r="E706" s="2"/>
      <c r="G706" s="2"/>
      <c r="M706" s="58"/>
      <c r="X706" s="49"/>
    </row>
    <row r="707" spans="2:24" x14ac:dyDescent="0.2">
      <c r="B707" s="60"/>
      <c r="D707" s="16"/>
      <c r="E707" s="2"/>
      <c r="M707" s="58"/>
      <c r="X707" s="49"/>
    </row>
    <row r="708" spans="2:24" x14ac:dyDescent="0.2">
      <c r="B708" s="60"/>
      <c r="D708" s="16"/>
      <c r="G708" s="2"/>
      <c r="M708" s="58"/>
      <c r="X708" s="49"/>
    </row>
    <row r="709" spans="2:24" x14ac:dyDescent="0.2">
      <c r="B709" s="60"/>
      <c r="D709" s="16"/>
      <c r="G709" s="2"/>
      <c r="M709" s="58"/>
      <c r="X709" s="49"/>
    </row>
    <row r="710" spans="2:24" x14ac:dyDescent="0.2">
      <c r="B710" s="60"/>
      <c r="D710" s="16"/>
      <c r="M710" s="58"/>
      <c r="X710" s="49"/>
    </row>
    <row r="711" spans="2:24" x14ac:dyDescent="0.2">
      <c r="B711" s="60"/>
      <c r="D711" s="16"/>
      <c r="E711" s="2"/>
      <c r="M711" s="58"/>
      <c r="X711" s="49"/>
    </row>
    <row r="712" spans="2:24" x14ac:dyDescent="0.2">
      <c r="B712" s="60"/>
      <c r="D712" s="16"/>
      <c r="M712" s="58"/>
      <c r="X712" s="49"/>
    </row>
    <row r="713" spans="2:24" x14ac:dyDescent="0.2">
      <c r="B713" s="60"/>
      <c r="D713" s="16"/>
      <c r="E713" s="4"/>
      <c r="G713" s="4"/>
      <c r="M713" s="58"/>
      <c r="X713" s="49"/>
    </row>
    <row r="714" spans="2:24" x14ac:dyDescent="0.2">
      <c r="B714" s="60"/>
      <c r="D714" s="16"/>
      <c r="E714" s="2"/>
      <c r="G714" s="4"/>
      <c r="M714" s="58"/>
      <c r="X714" s="49"/>
    </row>
    <row r="715" spans="2:24" x14ac:dyDescent="0.2">
      <c r="B715" s="60"/>
      <c r="C715" s="62"/>
      <c r="D715" s="16"/>
      <c r="E715" s="2"/>
      <c r="M715" s="58"/>
      <c r="X715" s="49"/>
    </row>
    <row r="716" spans="2:24" x14ac:dyDescent="0.2">
      <c r="B716" s="60"/>
      <c r="D716" s="16"/>
      <c r="E716" s="4"/>
      <c r="G716" s="4"/>
      <c r="M716" s="58"/>
      <c r="X716" s="49"/>
    </row>
    <row r="717" spans="2:24" x14ac:dyDescent="0.2">
      <c r="B717" s="60"/>
      <c r="D717" s="16"/>
      <c r="E717" s="4"/>
      <c r="G717" s="4"/>
      <c r="M717" s="58"/>
      <c r="X717" s="49"/>
    </row>
    <row r="718" spans="2:24" x14ac:dyDescent="0.2">
      <c r="B718" s="60"/>
      <c r="D718" s="16"/>
      <c r="E718" s="4"/>
      <c r="G718" s="4"/>
      <c r="M718" s="58"/>
      <c r="X718" s="49"/>
    </row>
    <row r="719" spans="2:24" x14ac:dyDescent="0.2">
      <c r="B719" s="60"/>
      <c r="D719" s="16"/>
      <c r="E719" s="4"/>
      <c r="M719" s="58"/>
      <c r="X719" s="49"/>
    </row>
    <row r="720" spans="2:24" x14ac:dyDescent="0.2">
      <c r="B720" s="60"/>
      <c r="D720" s="16"/>
      <c r="E720" s="4"/>
      <c r="M720" s="58"/>
      <c r="X720" s="49"/>
    </row>
    <row r="721" spans="2:24" x14ac:dyDescent="0.2">
      <c r="B721" s="60"/>
      <c r="D721" s="16"/>
      <c r="M721" s="58"/>
      <c r="X721" s="49"/>
    </row>
    <row r="722" spans="2:24" x14ac:dyDescent="0.2">
      <c r="B722" s="60"/>
      <c r="C722" s="62"/>
      <c r="D722" s="16"/>
      <c r="M722" s="58"/>
      <c r="X722" s="49"/>
    </row>
    <row r="723" spans="2:24" x14ac:dyDescent="0.2">
      <c r="B723" s="60"/>
      <c r="D723" s="16"/>
      <c r="E723" s="17"/>
      <c r="M723" s="58"/>
      <c r="X723" s="49"/>
    </row>
    <row r="724" spans="2:24" x14ac:dyDescent="0.2">
      <c r="B724" s="60"/>
      <c r="D724" s="16"/>
      <c r="M724" s="58"/>
      <c r="X724" s="49"/>
    </row>
    <row r="725" spans="2:24" x14ac:dyDescent="0.2">
      <c r="B725" s="60"/>
      <c r="D725" s="16"/>
      <c r="M725" s="58"/>
      <c r="X725" s="49"/>
    </row>
    <row r="726" spans="2:24" x14ac:dyDescent="0.2">
      <c r="B726" s="60"/>
      <c r="D726" s="16"/>
      <c r="E726" s="2"/>
      <c r="M726" s="58"/>
      <c r="X726" s="49"/>
    </row>
    <row r="727" spans="2:24" x14ac:dyDescent="0.2">
      <c r="B727" s="60"/>
      <c r="C727" s="62"/>
      <c r="D727" s="16"/>
      <c r="M727" s="58"/>
      <c r="X727" s="49"/>
    </row>
    <row r="728" spans="2:24" x14ac:dyDescent="0.2">
      <c r="B728" s="60"/>
      <c r="C728" s="62"/>
      <c r="D728" s="16"/>
      <c r="M728" s="58"/>
      <c r="X728" s="49"/>
    </row>
    <row r="729" spans="2:24" x14ac:dyDescent="0.2">
      <c r="B729" s="60"/>
      <c r="C729" s="62"/>
      <c r="D729" s="16"/>
      <c r="M729" s="58"/>
      <c r="X729" s="49"/>
    </row>
    <row r="730" spans="2:24" x14ac:dyDescent="0.2">
      <c r="B730" s="60"/>
      <c r="D730" s="16"/>
      <c r="M730" s="58"/>
      <c r="X730" s="49"/>
    </row>
    <row r="731" spans="2:24" x14ac:dyDescent="0.2">
      <c r="B731" s="60"/>
      <c r="D731" s="16"/>
      <c r="E731" s="17"/>
      <c r="M731" s="58"/>
      <c r="X731" s="49"/>
    </row>
    <row r="732" spans="2:24" x14ac:dyDescent="0.2">
      <c r="B732" s="60"/>
      <c r="D732" s="16"/>
      <c r="E732" s="4"/>
      <c r="M732" s="58"/>
      <c r="X732" s="49"/>
    </row>
    <row r="733" spans="2:24" x14ac:dyDescent="0.2">
      <c r="B733" s="60"/>
      <c r="D733" s="16"/>
      <c r="E733" s="57"/>
      <c r="M733" s="58"/>
      <c r="X733" s="49"/>
    </row>
    <row r="734" spans="2:24" x14ac:dyDescent="0.2">
      <c r="B734" s="60"/>
      <c r="D734" s="16"/>
      <c r="E734" s="63"/>
      <c r="M734" s="58"/>
      <c r="X734" s="49"/>
    </row>
    <row r="735" spans="2:24" x14ac:dyDescent="0.2">
      <c r="B735" s="60"/>
      <c r="D735" s="16"/>
      <c r="E735" s="2"/>
      <c r="M735" s="58"/>
      <c r="X735" s="49"/>
    </row>
    <row r="736" spans="2:24" x14ac:dyDescent="0.2">
      <c r="B736" s="60"/>
      <c r="D736" s="16"/>
      <c r="M736" s="58"/>
      <c r="X736" s="49"/>
    </row>
    <row r="737" spans="2:24" x14ac:dyDescent="0.2">
      <c r="B737" s="60"/>
      <c r="D737" s="57"/>
      <c r="E737" s="2"/>
      <c r="M737" s="58"/>
      <c r="X737" s="49"/>
    </row>
    <row r="738" spans="2:24" x14ac:dyDescent="0.2">
      <c r="B738" s="60"/>
      <c r="D738" s="16"/>
      <c r="E738" s="4"/>
      <c r="G738" s="4"/>
      <c r="M738" s="58"/>
      <c r="X738" s="49"/>
    </row>
    <row r="739" spans="2:24" x14ac:dyDescent="0.2">
      <c r="B739" s="60"/>
      <c r="D739" s="16"/>
      <c r="M739" s="58"/>
      <c r="X739" s="49"/>
    </row>
    <row r="740" spans="2:24" x14ac:dyDescent="0.2">
      <c r="B740" s="60"/>
      <c r="D740" s="16"/>
      <c r="E740" s="2"/>
      <c r="M740" s="58"/>
      <c r="X740" s="49"/>
    </row>
    <row r="741" spans="2:24" x14ac:dyDescent="0.2">
      <c r="B741" s="60"/>
      <c r="D741" s="16"/>
      <c r="M741" s="58"/>
      <c r="X741" s="49"/>
    </row>
    <row r="742" spans="2:24" x14ac:dyDescent="0.2">
      <c r="B742" s="60"/>
      <c r="D742" s="16"/>
      <c r="E742" s="2"/>
      <c r="M742" s="58"/>
      <c r="X742" s="49"/>
    </row>
    <row r="743" spans="2:24" x14ac:dyDescent="0.2">
      <c r="B743" s="60"/>
      <c r="D743" s="16"/>
      <c r="M743" s="58"/>
      <c r="X743" s="49"/>
    </row>
    <row r="744" spans="2:24" x14ac:dyDescent="0.2">
      <c r="B744" s="60"/>
      <c r="D744" s="16"/>
      <c r="E744" s="2"/>
      <c r="G744" s="4"/>
      <c r="M744" s="58"/>
      <c r="X744" s="49"/>
    </row>
    <row r="745" spans="2:24" x14ac:dyDescent="0.2">
      <c r="B745" s="60"/>
      <c r="D745" s="16"/>
      <c r="E745" s="4"/>
      <c r="G745" s="4"/>
      <c r="M745" s="58"/>
      <c r="X745" s="49"/>
    </row>
    <row r="746" spans="2:24" x14ac:dyDescent="0.2">
      <c r="B746" s="60"/>
      <c r="D746" s="16"/>
      <c r="E746" s="2"/>
      <c r="G746" s="2"/>
      <c r="M746" s="58"/>
      <c r="X746" s="49"/>
    </row>
    <row r="747" spans="2:24" x14ac:dyDescent="0.2">
      <c r="B747" s="60"/>
      <c r="D747" s="16"/>
      <c r="E747" s="57"/>
      <c r="M747" s="58"/>
      <c r="X747" s="49"/>
    </row>
    <row r="748" spans="2:24" x14ac:dyDescent="0.2">
      <c r="B748" s="60"/>
      <c r="D748" s="16"/>
      <c r="E748" s="4"/>
      <c r="G748" s="4"/>
      <c r="M748" s="58"/>
      <c r="X748" s="49"/>
    </row>
    <row r="749" spans="2:24" x14ac:dyDescent="0.2">
      <c r="B749" s="60"/>
      <c r="D749" s="16"/>
      <c r="M749" s="58"/>
      <c r="X749" s="49"/>
    </row>
    <row r="750" spans="2:24" x14ac:dyDescent="0.2">
      <c r="B750" s="60"/>
      <c r="D750" s="16"/>
      <c r="E750" s="2"/>
      <c r="M750" s="58"/>
      <c r="X750" s="49"/>
    </row>
    <row r="751" spans="2:24" x14ac:dyDescent="0.2">
      <c r="B751" s="60"/>
      <c r="D751" s="16"/>
      <c r="M751" s="58"/>
      <c r="X751" s="49"/>
    </row>
    <row r="752" spans="2:24" x14ac:dyDescent="0.2">
      <c r="B752" s="60"/>
      <c r="D752" s="16"/>
      <c r="E752" s="4"/>
      <c r="G752" s="4"/>
      <c r="M752" s="58"/>
      <c r="X752" s="49"/>
    </row>
    <row r="753" spans="2:24" x14ac:dyDescent="0.2">
      <c r="B753" s="60"/>
      <c r="D753" s="16"/>
      <c r="E753" s="2"/>
      <c r="M753" s="58"/>
      <c r="X753" s="49"/>
    </row>
    <row r="754" spans="2:24" x14ac:dyDescent="0.2">
      <c r="B754" s="60"/>
      <c r="D754" s="16"/>
      <c r="M754" s="58"/>
      <c r="X754" s="49"/>
    </row>
    <row r="755" spans="2:24" x14ac:dyDescent="0.2">
      <c r="B755" s="60"/>
      <c r="D755" s="16"/>
      <c r="E755" s="4"/>
      <c r="M755" s="58"/>
      <c r="X755" s="49"/>
    </row>
    <row r="756" spans="2:24" x14ac:dyDescent="0.2">
      <c r="B756" s="60"/>
      <c r="D756" s="16"/>
      <c r="M756" s="58"/>
      <c r="X756" s="49"/>
    </row>
    <row r="757" spans="2:24" x14ac:dyDescent="0.2">
      <c r="B757" s="60"/>
      <c r="D757" s="16"/>
      <c r="E757" s="2"/>
      <c r="M757" s="58"/>
      <c r="X757" s="49"/>
    </row>
    <row r="758" spans="2:24" x14ac:dyDescent="0.2">
      <c r="B758" s="60"/>
      <c r="D758" s="16"/>
      <c r="E758" s="4"/>
      <c r="G758" s="4"/>
      <c r="M758" s="58"/>
      <c r="X758" s="49"/>
    </row>
    <row r="759" spans="2:24" x14ac:dyDescent="0.2">
      <c r="B759" s="60"/>
      <c r="D759" s="16"/>
      <c r="E759" s="4"/>
      <c r="M759" s="58"/>
      <c r="X759" s="49"/>
    </row>
    <row r="760" spans="2:24" x14ac:dyDescent="0.2">
      <c r="B760" s="60"/>
      <c r="D760" s="16"/>
      <c r="E760" s="4"/>
      <c r="M760" s="58"/>
      <c r="X760" s="49"/>
    </row>
    <row r="761" spans="2:24" x14ac:dyDescent="0.2">
      <c r="B761" s="60"/>
      <c r="D761" s="16"/>
      <c r="M761" s="58"/>
      <c r="X761" s="49"/>
    </row>
    <row r="762" spans="2:24" x14ac:dyDescent="0.2">
      <c r="B762" s="60"/>
      <c r="D762" s="16"/>
      <c r="M762" s="58"/>
      <c r="X762" s="49"/>
    </row>
    <row r="763" spans="2:24" x14ac:dyDescent="0.2">
      <c r="B763" s="60"/>
      <c r="D763" s="16"/>
      <c r="M763" s="58"/>
      <c r="X763" s="49"/>
    </row>
    <row r="764" spans="2:24" x14ac:dyDescent="0.2">
      <c r="B764" s="60"/>
      <c r="D764" s="16"/>
      <c r="M764" s="58"/>
      <c r="X764" s="49"/>
    </row>
    <row r="765" spans="2:24" x14ac:dyDescent="0.2">
      <c r="B765" s="60"/>
      <c r="D765" s="16"/>
      <c r="E765" s="4"/>
      <c r="M765" s="58"/>
      <c r="X765" s="49"/>
    </row>
    <row r="766" spans="2:24" x14ac:dyDescent="0.2">
      <c r="B766" s="60"/>
      <c r="M766" s="58"/>
      <c r="X766" s="49"/>
    </row>
    <row r="767" spans="2:24" x14ac:dyDescent="0.2">
      <c r="B767" s="60"/>
      <c r="D767" s="16"/>
      <c r="M767" s="58"/>
      <c r="X767" s="49"/>
    </row>
    <row r="768" spans="2:24" x14ac:dyDescent="0.2">
      <c r="B768" s="60"/>
      <c r="D768" s="16"/>
      <c r="M768" s="58"/>
      <c r="X768" s="49"/>
    </row>
    <row r="769" spans="2:24" x14ac:dyDescent="0.2">
      <c r="B769" s="60"/>
      <c r="D769" s="16"/>
      <c r="E769" s="4"/>
      <c r="M769" s="58"/>
      <c r="X769" s="49"/>
    </row>
    <row r="770" spans="2:24" x14ac:dyDescent="0.2">
      <c r="B770" s="60"/>
      <c r="D770" s="16"/>
      <c r="M770" s="58"/>
      <c r="X770" s="49"/>
    </row>
    <row r="771" spans="2:24" x14ac:dyDescent="0.2">
      <c r="B771" s="60"/>
      <c r="D771" s="16"/>
      <c r="M771" s="58"/>
      <c r="X771" s="49"/>
    </row>
    <row r="772" spans="2:24" x14ac:dyDescent="0.2">
      <c r="B772" s="60"/>
      <c r="D772" s="16"/>
      <c r="M772" s="56"/>
      <c r="X772" s="49"/>
    </row>
    <row r="773" spans="2:24" x14ac:dyDescent="0.2">
      <c r="B773" s="60"/>
      <c r="D773" s="16"/>
      <c r="M773" s="56"/>
      <c r="X773" s="49"/>
    </row>
    <row r="774" spans="2:24" x14ac:dyDescent="0.2">
      <c r="B774" s="60"/>
      <c r="D774" s="16"/>
      <c r="M774" s="56"/>
      <c r="X774" s="49"/>
    </row>
    <row r="775" spans="2:24" x14ac:dyDescent="0.2">
      <c r="B775" s="60"/>
      <c r="D775" s="16"/>
      <c r="E775" s="2"/>
      <c r="M775" s="56"/>
      <c r="X775" s="49"/>
    </row>
    <row r="776" spans="2:24" x14ac:dyDescent="0.2">
      <c r="B776" s="60"/>
      <c r="D776" s="16"/>
      <c r="E776" s="2"/>
      <c r="M776" s="56"/>
      <c r="X776" s="49"/>
    </row>
    <row r="777" spans="2:24" x14ac:dyDescent="0.2">
      <c r="B777" s="60"/>
      <c r="D777" s="16"/>
      <c r="E777" s="4"/>
      <c r="G777" s="4"/>
      <c r="M777" s="56"/>
      <c r="X777" s="49"/>
    </row>
    <row r="778" spans="2:24" x14ac:dyDescent="0.2">
      <c r="B778" s="60"/>
      <c r="D778" s="16"/>
      <c r="E778" s="2"/>
      <c r="G778" s="4"/>
      <c r="M778" s="56"/>
      <c r="X778" s="49"/>
    </row>
    <row r="779" spans="2:24" x14ac:dyDescent="0.2">
      <c r="B779" s="60"/>
      <c r="D779" s="16"/>
      <c r="E779" s="2"/>
      <c r="M779" s="56"/>
      <c r="X779" s="49"/>
    </row>
    <row r="780" spans="2:24" x14ac:dyDescent="0.2">
      <c r="B780" s="60"/>
      <c r="D780" s="16"/>
      <c r="E780" s="4"/>
      <c r="G780" s="4"/>
      <c r="M780" s="56"/>
      <c r="X780" s="49"/>
    </row>
    <row r="781" spans="2:24" x14ac:dyDescent="0.2">
      <c r="B781" s="60"/>
      <c r="D781" s="16"/>
      <c r="E781" s="4"/>
      <c r="M781" s="56"/>
      <c r="X781" s="49"/>
    </row>
    <row r="782" spans="2:24" x14ac:dyDescent="0.2">
      <c r="B782" s="60"/>
      <c r="D782" s="16"/>
      <c r="E782" s="2"/>
      <c r="G782" s="2"/>
      <c r="M782" s="56"/>
      <c r="X782" s="49"/>
    </row>
    <row r="783" spans="2:24" x14ac:dyDescent="0.2">
      <c r="B783" s="60"/>
      <c r="D783" s="16"/>
      <c r="G783" s="4"/>
      <c r="M783" s="56"/>
      <c r="X783" s="49"/>
    </row>
    <row r="784" spans="2:24" x14ac:dyDescent="0.2">
      <c r="B784" s="60"/>
      <c r="D784" s="16"/>
      <c r="E784" s="2"/>
      <c r="G784" s="2"/>
      <c r="M784" s="56"/>
      <c r="X784" s="49"/>
    </row>
    <row r="785" spans="2:24" x14ac:dyDescent="0.2">
      <c r="B785" s="60"/>
      <c r="D785" s="16"/>
      <c r="M785" s="56"/>
      <c r="X785" s="49"/>
    </row>
    <row r="786" spans="2:24" x14ac:dyDescent="0.2">
      <c r="B786" s="60"/>
      <c r="D786" s="16"/>
      <c r="G786" s="2"/>
      <c r="M786" s="56"/>
      <c r="X786" s="49"/>
    </row>
    <row r="787" spans="2:24" x14ac:dyDescent="0.2">
      <c r="B787" s="60"/>
      <c r="D787" s="16"/>
      <c r="M787" s="56"/>
      <c r="X787" s="49"/>
    </row>
    <row r="788" spans="2:24" x14ac:dyDescent="0.2">
      <c r="B788" s="60"/>
      <c r="D788" s="16"/>
      <c r="M788" s="56"/>
      <c r="X788" s="49"/>
    </row>
    <row r="789" spans="2:24" x14ac:dyDescent="0.2">
      <c r="B789" s="60"/>
      <c r="D789" s="16"/>
      <c r="E789" s="2"/>
      <c r="M789" s="56"/>
      <c r="X789" s="49"/>
    </row>
    <row r="790" spans="2:24" x14ac:dyDescent="0.2">
      <c r="B790" s="60"/>
      <c r="D790" s="16"/>
      <c r="M790" s="56"/>
      <c r="X790" s="49"/>
    </row>
    <row r="791" spans="2:24" x14ac:dyDescent="0.2">
      <c r="B791" s="60"/>
      <c r="D791" s="16"/>
      <c r="E791" s="2"/>
      <c r="M791" s="56"/>
      <c r="X791" s="49"/>
    </row>
    <row r="792" spans="2:24" x14ac:dyDescent="0.2">
      <c r="B792" s="60"/>
      <c r="D792" s="16"/>
      <c r="E792" s="2"/>
      <c r="M792" s="56"/>
      <c r="X792" s="49"/>
    </row>
    <row r="793" spans="2:24" x14ac:dyDescent="0.2">
      <c r="B793" s="60"/>
      <c r="D793" s="16"/>
      <c r="E793" s="17"/>
      <c r="M793" s="56"/>
      <c r="X793" s="49"/>
    </row>
    <row r="794" spans="2:24" x14ac:dyDescent="0.2">
      <c r="B794" s="60"/>
      <c r="D794" s="16"/>
      <c r="M794" s="56"/>
      <c r="X794" s="49"/>
    </row>
    <row r="795" spans="2:24" x14ac:dyDescent="0.2">
      <c r="B795" s="60"/>
      <c r="D795" s="16"/>
      <c r="M795" s="56"/>
      <c r="X795" s="49"/>
    </row>
    <row r="796" spans="2:24" x14ac:dyDescent="0.2">
      <c r="B796" s="60"/>
      <c r="D796" s="16"/>
      <c r="M796" s="56"/>
      <c r="X796" s="49"/>
    </row>
    <row r="797" spans="2:24" x14ac:dyDescent="0.2">
      <c r="B797" s="60"/>
      <c r="D797" s="16"/>
      <c r="M797" s="56"/>
      <c r="X797" s="49"/>
    </row>
    <row r="798" spans="2:24" x14ac:dyDescent="0.2">
      <c r="B798" s="60"/>
      <c r="D798" s="16"/>
      <c r="M798" s="56"/>
      <c r="X798" s="49"/>
    </row>
    <row r="799" spans="2:24" x14ac:dyDescent="0.2">
      <c r="B799" s="60"/>
      <c r="D799" s="16"/>
      <c r="E799" s="4"/>
      <c r="M799" s="56"/>
      <c r="X799" s="49"/>
    </row>
    <row r="800" spans="2:24" x14ac:dyDescent="0.2">
      <c r="B800" s="60"/>
      <c r="D800" s="16"/>
      <c r="M800" s="56"/>
      <c r="X800" s="49"/>
    </row>
    <row r="801" spans="2:24" x14ac:dyDescent="0.2">
      <c r="B801" s="60"/>
      <c r="D801" s="16"/>
      <c r="E801" s="2"/>
      <c r="M801" s="56"/>
      <c r="X801" s="49"/>
    </row>
    <row r="802" spans="2:24" x14ac:dyDescent="0.2">
      <c r="B802" s="60"/>
      <c r="D802" s="16"/>
      <c r="M802" s="56"/>
      <c r="X802" s="49"/>
    </row>
    <row r="803" spans="2:24" x14ac:dyDescent="0.2">
      <c r="B803" s="60"/>
      <c r="D803" s="16"/>
      <c r="E803" s="4"/>
      <c r="M803" s="56"/>
      <c r="X803" s="49"/>
    </row>
    <row r="804" spans="2:24" x14ac:dyDescent="0.2">
      <c r="B804" s="60"/>
      <c r="D804" s="16"/>
      <c r="E804" s="4"/>
      <c r="G804" s="4"/>
      <c r="M804" s="56"/>
      <c r="X804" s="49"/>
    </row>
    <row r="805" spans="2:24" x14ac:dyDescent="0.2">
      <c r="B805" s="60"/>
      <c r="D805" s="16"/>
      <c r="E805" s="17"/>
      <c r="M805" s="56"/>
      <c r="X805" s="49"/>
    </row>
    <row r="806" spans="2:24" x14ac:dyDescent="0.2">
      <c r="B806" s="60"/>
      <c r="D806" s="16"/>
      <c r="M806" s="56"/>
      <c r="X806" s="49"/>
    </row>
    <row r="807" spans="2:24" x14ac:dyDescent="0.2">
      <c r="B807" s="60"/>
      <c r="D807" s="16"/>
      <c r="M807" s="56"/>
      <c r="X807" s="49"/>
    </row>
    <row r="808" spans="2:24" x14ac:dyDescent="0.2">
      <c r="B808" s="60"/>
      <c r="C808" s="62"/>
      <c r="D808" s="16"/>
      <c r="E808" s="4"/>
      <c r="M808" s="56"/>
      <c r="X808" s="49"/>
    </row>
    <row r="809" spans="2:24" x14ac:dyDescent="0.2">
      <c r="B809" s="60"/>
      <c r="D809" s="16"/>
      <c r="M809" s="56"/>
      <c r="X809" s="49"/>
    </row>
    <row r="810" spans="2:24" x14ac:dyDescent="0.2">
      <c r="B810" s="60"/>
      <c r="M810" s="56"/>
      <c r="X810" s="49"/>
    </row>
    <row r="811" spans="2:24" x14ac:dyDescent="0.2">
      <c r="B811" s="60"/>
      <c r="D811" s="16"/>
      <c r="M811" s="56"/>
      <c r="X811" s="49"/>
    </row>
    <row r="812" spans="2:24" x14ac:dyDescent="0.2">
      <c r="B812" s="60"/>
      <c r="M812" s="56"/>
      <c r="X812" s="49"/>
    </row>
    <row r="813" spans="2:24" x14ac:dyDescent="0.2">
      <c r="B813" s="60"/>
      <c r="D813" s="16"/>
      <c r="M813" s="56"/>
      <c r="X813" s="49"/>
    </row>
    <row r="814" spans="2:24" x14ac:dyDescent="0.2">
      <c r="B814" s="60"/>
      <c r="D814" s="16"/>
      <c r="M814" s="56"/>
      <c r="X814" s="49"/>
    </row>
    <row r="815" spans="2:24" x14ac:dyDescent="0.2">
      <c r="B815" s="60"/>
      <c r="D815" s="16"/>
      <c r="E815" s="63"/>
      <c r="M815" s="56"/>
      <c r="X815" s="49"/>
    </row>
    <row r="816" spans="2:24" x14ac:dyDescent="0.2">
      <c r="B816" s="60"/>
      <c r="D816" s="16"/>
      <c r="E816" s="4"/>
      <c r="M816" s="56"/>
      <c r="X816" s="49"/>
    </row>
    <row r="817" spans="2:24" x14ac:dyDescent="0.2">
      <c r="B817" s="60"/>
      <c r="C817" s="62"/>
      <c r="D817" s="16"/>
      <c r="M817" s="56"/>
      <c r="X817" s="49"/>
    </row>
    <row r="818" spans="2:24" x14ac:dyDescent="0.2">
      <c r="B818" s="60"/>
      <c r="C818" s="62"/>
      <c r="D818" s="16"/>
      <c r="M818" s="56"/>
      <c r="X818" s="49"/>
    </row>
    <row r="819" spans="2:24" x14ac:dyDescent="0.2">
      <c r="B819" s="60"/>
      <c r="C819" s="62"/>
      <c r="D819" s="16"/>
      <c r="M819" s="56"/>
      <c r="X819" s="49"/>
    </row>
    <row r="820" spans="2:24" x14ac:dyDescent="0.2">
      <c r="B820" s="60"/>
      <c r="C820" s="62"/>
      <c r="D820" s="16"/>
      <c r="M820" s="56"/>
      <c r="X820" s="49"/>
    </row>
    <row r="821" spans="2:24" x14ac:dyDescent="0.2">
      <c r="B821" s="60"/>
      <c r="D821" s="16"/>
      <c r="E821" s="4"/>
      <c r="M821" s="56"/>
      <c r="X821" s="49"/>
    </row>
    <row r="822" spans="2:24" x14ac:dyDescent="0.2">
      <c r="B822" s="60"/>
      <c r="D822" s="16"/>
      <c r="M822" s="56"/>
      <c r="X822" s="49"/>
    </row>
    <row r="823" spans="2:24" x14ac:dyDescent="0.2">
      <c r="B823" s="60"/>
      <c r="D823" s="16"/>
      <c r="E823" s="16"/>
      <c r="M823" s="56"/>
      <c r="X823" s="49"/>
    </row>
    <row r="824" spans="2:24" x14ac:dyDescent="0.2">
      <c r="B824" s="60"/>
      <c r="D824" s="16"/>
      <c r="E824" s="2"/>
      <c r="M824" s="56"/>
      <c r="X824" s="49"/>
    </row>
    <row r="825" spans="2:24" x14ac:dyDescent="0.2">
      <c r="B825" s="60"/>
      <c r="D825" s="16"/>
      <c r="E825" s="2"/>
      <c r="M825" s="56"/>
      <c r="X825" s="49"/>
    </row>
    <row r="826" spans="2:24" x14ac:dyDescent="0.2">
      <c r="B826" s="60"/>
      <c r="C826" s="62"/>
      <c r="D826" s="16"/>
      <c r="E826" s="57"/>
      <c r="M826" s="56"/>
      <c r="X826" s="49"/>
    </row>
    <row r="827" spans="2:24" x14ac:dyDescent="0.2">
      <c r="B827" s="60"/>
      <c r="D827" s="16"/>
      <c r="E827" s="4"/>
      <c r="M827" s="56"/>
      <c r="X827" s="49"/>
    </row>
    <row r="828" spans="2:24" x14ac:dyDescent="0.2">
      <c r="B828" s="60"/>
      <c r="D828" s="16"/>
      <c r="E828" s="4"/>
      <c r="M828" s="56"/>
      <c r="X828" s="49"/>
    </row>
    <row r="829" spans="2:24" x14ac:dyDescent="0.2">
      <c r="B829" s="60"/>
      <c r="D829" s="16"/>
      <c r="M829" s="56"/>
      <c r="X829" s="49"/>
    </row>
    <row r="830" spans="2:24" x14ac:dyDescent="0.2">
      <c r="B830" s="60"/>
      <c r="D830" s="16"/>
      <c r="M830" s="56"/>
      <c r="X830" s="49"/>
    </row>
    <row r="831" spans="2:24" x14ac:dyDescent="0.2">
      <c r="B831" s="60"/>
      <c r="D831" s="16"/>
      <c r="M831" s="56"/>
      <c r="X831" s="49"/>
    </row>
    <row r="832" spans="2:24" x14ac:dyDescent="0.2">
      <c r="B832" s="60"/>
      <c r="D832" s="16"/>
      <c r="E832" s="4"/>
      <c r="G832" s="4"/>
      <c r="M832" s="56"/>
      <c r="X832" s="49"/>
    </row>
    <row r="833" spans="2:24" x14ac:dyDescent="0.2">
      <c r="B833" s="60"/>
      <c r="D833" s="16"/>
      <c r="E833" s="4"/>
      <c r="M833" s="56"/>
      <c r="X833" s="49"/>
    </row>
    <row r="834" spans="2:24" x14ac:dyDescent="0.2">
      <c r="B834" s="60"/>
      <c r="D834" s="16"/>
      <c r="E834" s="4"/>
      <c r="M834" s="56"/>
      <c r="X834" s="49"/>
    </row>
    <row r="835" spans="2:24" x14ac:dyDescent="0.2">
      <c r="B835" s="60"/>
      <c r="D835" s="16"/>
      <c r="M835" s="56"/>
      <c r="X835" s="49"/>
    </row>
    <row r="836" spans="2:24" x14ac:dyDescent="0.2">
      <c r="B836" s="60"/>
      <c r="D836" s="16"/>
      <c r="M836" s="56"/>
      <c r="X836" s="49"/>
    </row>
    <row r="837" spans="2:24" x14ac:dyDescent="0.2">
      <c r="B837" s="60"/>
      <c r="D837" s="16"/>
      <c r="M837" s="56"/>
      <c r="X837" s="49"/>
    </row>
    <row r="838" spans="2:24" x14ac:dyDescent="0.2">
      <c r="B838" s="60"/>
      <c r="D838" s="16"/>
      <c r="M838" s="56"/>
      <c r="X838" s="49"/>
    </row>
    <row r="839" spans="2:24" x14ac:dyDescent="0.2">
      <c r="B839" s="60"/>
      <c r="D839" s="16"/>
      <c r="M839" s="56"/>
      <c r="X839" s="49"/>
    </row>
    <row r="840" spans="2:24" x14ac:dyDescent="0.2">
      <c r="B840" s="60"/>
      <c r="D840" s="16"/>
      <c r="M840" s="56"/>
      <c r="X840" s="49"/>
    </row>
    <row r="841" spans="2:24" x14ac:dyDescent="0.2">
      <c r="B841" s="60"/>
      <c r="D841" s="16"/>
      <c r="M841" s="56"/>
      <c r="X841" s="49"/>
    </row>
    <row r="842" spans="2:24" x14ac:dyDescent="0.2">
      <c r="B842" s="60"/>
      <c r="D842" s="16"/>
      <c r="M842" s="56"/>
      <c r="X842" s="49"/>
    </row>
    <row r="843" spans="2:24" x14ac:dyDescent="0.2">
      <c r="B843" s="60"/>
      <c r="D843" s="16"/>
      <c r="M843" s="56"/>
      <c r="X843" s="49"/>
    </row>
    <row r="844" spans="2:24" x14ac:dyDescent="0.2">
      <c r="B844" s="60"/>
      <c r="D844" s="16"/>
      <c r="M844" s="56"/>
      <c r="X844" s="49"/>
    </row>
    <row r="845" spans="2:24" x14ac:dyDescent="0.2">
      <c r="B845" s="60"/>
      <c r="D845" s="16"/>
      <c r="M845" s="56"/>
      <c r="X845" s="49"/>
    </row>
    <row r="846" spans="2:24" x14ac:dyDescent="0.2">
      <c r="B846" s="60"/>
      <c r="D846" s="16"/>
      <c r="M846" s="56"/>
      <c r="X846" s="49"/>
    </row>
    <row r="847" spans="2:24" x14ac:dyDescent="0.2">
      <c r="B847" s="60"/>
      <c r="C847" s="62"/>
      <c r="D847" s="16"/>
      <c r="M847" s="56"/>
      <c r="X847" s="49"/>
    </row>
    <row r="848" spans="2:24" x14ac:dyDescent="0.2">
      <c r="B848" s="60"/>
      <c r="D848" s="16"/>
      <c r="M848" s="56"/>
      <c r="X848" s="49"/>
    </row>
    <row r="849" spans="2:24" x14ac:dyDescent="0.2">
      <c r="B849" s="60"/>
      <c r="D849" s="16"/>
      <c r="M849" s="56"/>
      <c r="X849" s="49"/>
    </row>
    <row r="850" spans="2:24" x14ac:dyDescent="0.2">
      <c r="B850" s="60"/>
      <c r="D850" s="16"/>
      <c r="M850" s="56"/>
      <c r="X850" s="49"/>
    </row>
    <row r="851" spans="2:24" x14ac:dyDescent="0.2">
      <c r="B851" s="60"/>
      <c r="D851" s="16"/>
      <c r="M851" s="56"/>
      <c r="X851" s="49"/>
    </row>
    <row r="852" spans="2:24" x14ac:dyDescent="0.2">
      <c r="B852" s="60"/>
      <c r="D852" s="16"/>
      <c r="M852" s="56"/>
      <c r="X852" s="49"/>
    </row>
    <row r="853" spans="2:24" x14ac:dyDescent="0.2">
      <c r="B853" s="60"/>
      <c r="D853" s="16"/>
      <c r="M853" s="56"/>
      <c r="X853" s="49"/>
    </row>
    <row r="854" spans="2:24" x14ac:dyDescent="0.2">
      <c r="B854" s="60"/>
      <c r="C854" s="62"/>
      <c r="D854" s="16"/>
      <c r="M854" s="56"/>
      <c r="X854" s="49"/>
    </row>
    <row r="855" spans="2:24" x14ac:dyDescent="0.2">
      <c r="B855" s="60"/>
      <c r="C855" s="62"/>
      <c r="D855" s="16"/>
      <c r="F855" s="64"/>
      <c r="M855" s="56"/>
      <c r="X855" s="49"/>
    </row>
    <row r="856" spans="2:24" x14ac:dyDescent="0.2">
      <c r="B856" s="60"/>
      <c r="C856" s="62"/>
      <c r="D856" s="16"/>
      <c r="E856" s="63"/>
      <c r="M856" s="56"/>
      <c r="X856" s="49"/>
    </row>
    <row r="857" spans="2:24" x14ac:dyDescent="0.2">
      <c r="B857" s="60"/>
      <c r="D857" s="16"/>
      <c r="M857" s="56"/>
      <c r="X857" s="49"/>
    </row>
    <row r="858" spans="2:24" x14ac:dyDescent="0.2">
      <c r="B858" s="60"/>
      <c r="C858" s="62"/>
      <c r="D858" s="16"/>
      <c r="M858" s="56"/>
      <c r="X858" s="49"/>
    </row>
    <row r="859" spans="2:24" x14ac:dyDescent="0.2">
      <c r="B859" s="60"/>
      <c r="M859" s="56"/>
      <c r="X859" s="49"/>
    </row>
    <row r="860" spans="2:24" x14ac:dyDescent="0.2">
      <c r="B860" s="60"/>
      <c r="C860" s="62"/>
      <c r="D860" s="16"/>
      <c r="M860" s="56"/>
      <c r="X860" s="49"/>
    </row>
    <row r="861" spans="2:24" x14ac:dyDescent="0.2">
      <c r="B861" s="60"/>
      <c r="D861" s="16"/>
      <c r="M861" s="56"/>
      <c r="X861" s="49"/>
    </row>
    <row r="862" spans="2:24" x14ac:dyDescent="0.2">
      <c r="B862" s="60"/>
      <c r="D862" s="16"/>
      <c r="E862" s="4"/>
      <c r="G862" s="4"/>
      <c r="M862" s="56"/>
      <c r="X862" s="49"/>
    </row>
    <row r="863" spans="2:24" x14ac:dyDescent="0.2">
      <c r="B863" s="60"/>
      <c r="M863" s="56"/>
      <c r="X863" s="49"/>
    </row>
    <row r="864" spans="2:24" x14ac:dyDescent="0.2">
      <c r="B864" s="60"/>
      <c r="D864" s="16"/>
      <c r="E864" s="4"/>
      <c r="G864" s="4"/>
      <c r="M864" s="56"/>
      <c r="X864" s="49"/>
    </row>
    <row r="865" spans="2:24" x14ac:dyDescent="0.2">
      <c r="B865" s="60"/>
      <c r="D865" s="16"/>
      <c r="M865" s="56"/>
      <c r="X865" s="49"/>
    </row>
    <row r="866" spans="2:24" x14ac:dyDescent="0.2">
      <c r="B866" s="60"/>
      <c r="D866" s="16"/>
      <c r="M866" s="56"/>
      <c r="X866" s="49"/>
    </row>
    <row r="867" spans="2:24" x14ac:dyDescent="0.2">
      <c r="B867" s="60"/>
      <c r="D867" s="16"/>
      <c r="E867" s="2"/>
      <c r="M867" s="56"/>
      <c r="X867" s="49"/>
    </row>
    <row r="868" spans="2:24" x14ac:dyDescent="0.2">
      <c r="B868" s="60"/>
      <c r="D868" s="16"/>
      <c r="E868" s="16"/>
      <c r="M868" s="56"/>
      <c r="X868" s="49"/>
    </row>
    <row r="869" spans="2:24" x14ac:dyDescent="0.2">
      <c r="B869" s="60"/>
      <c r="D869" s="16"/>
      <c r="E869" s="2"/>
      <c r="G869" s="2"/>
      <c r="M869" s="56"/>
      <c r="X869" s="49"/>
    </row>
    <row r="870" spans="2:24" x14ac:dyDescent="0.2">
      <c r="B870" s="60"/>
      <c r="D870" s="16"/>
      <c r="E870" s="4"/>
      <c r="M870" s="56"/>
      <c r="X870" s="49"/>
    </row>
    <row r="871" spans="2:24" x14ac:dyDescent="0.2">
      <c r="B871" s="60"/>
      <c r="D871" s="16"/>
      <c r="G871" s="4"/>
      <c r="M871" s="56"/>
      <c r="X871" s="49"/>
    </row>
    <row r="872" spans="2:24" x14ac:dyDescent="0.2">
      <c r="B872" s="60"/>
      <c r="D872" s="16"/>
      <c r="E872" s="4"/>
      <c r="G872" s="4"/>
      <c r="M872" s="56"/>
      <c r="X872" s="49"/>
    </row>
    <row r="873" spans="2:24" x14ac:dyDescent="0.2">
      <c r="B873" s="60"/>
      <c r="D873" s="16"/>
      <c r="G873" s="4"/>
      <c r="M873" s="56"/>
      <c r="X873" s="49"/>
    </row>
    <row r="874" spans="2:24" x14ac:dyDescent="0.2">
      <c r="B874" s="60"/>
      <c r="D874" s="16"/>
      <c r="E874" s="4"/>
      <c r="M874" s="56"/>
      <c r="X874" s="49"/>
    </row>
    <row r="875" spans="2:24" x14ac:dyDescent="0.2">
      <c r="B875" s="60"/>
      <c r="D875" s="16"/>
      <c r="G875" s="4"/>
      <c r="M875" s="56"/>
      <c r="X875" s="49"/>
    </row>
    <row r="876" spans="2:24" x14ac:dyDescent="0.2">
      <c r="B876" s="60"/>
      <c r="D876" s="16"/>
      <c r="E876" s="2"/>
      <c r="M876" s="56"/>
      <c r="X876" s="49"/>
    </row>
    <row r="877" spans="2:24" x14ac:dyDescent="0.2">
      <c r="B877" s="60"/>
      <c r="D877" s="16"/>
      <c r="E877" s="2"/>
      <c r="G877" s="4"/>
      <c r="M877" s="56"/>
      <c r="X877" s="49"/>
    </row>
    <row r="878" spans="2:24" x14ac:dyDescent="0.2">
      <c r="B878" s="60"/>
      <c r="D878" s="16"/>
      <c r="E878" s="4"/>
      <c r="G878" s="4"/>
      <c r="M878" s="56"/>
      <c r="X878" s="49"/>
    </row>
    <row r="879" spans="2:24" x14ac:dyDescent="0.2">
      <c r="B879" s="60"/>
      <c r="D879" s="16"/>
      <c r="E879" s="4"/>
      <c r="G879" s="4"/>
      <c r="M879" s="56"/>
      <c r="X879" s="49"/>
    </row>
    <row r="880" spans="2:24" x14ac:dyDescent="0.2">
      <c r="B880" s="60"/>
      <c r="D880" s="16"/>
      <c r="E880" s="2"/>
      <c r="G880" s="2"/>
      <c r="M880" s="56"/>
      <c r="X880" s="49"/>
    </row>
    <row r="881" spans="2:24" x14ac:dyDescent="0.2">
      <c r="B881" s="60"/>
      <c r="D881" s="16"/>
      <c r="E881" s="4"/>
      <c r="M881" s="56"/>
      <c r="X881" s="49"/>
    </row>
    <row r="882" spans="2:24" x14ac:dyDescent="0.2">
      <c r="B882" s="60"/>
      <c r="D882" s="16"/>
      <c r="E882" s="4"/>
      <c r="M882" s="56"/>
      <c r="X882" s="49"/>
    </row>
    <row r="883" spans="2:24" x14ac:dyDescent="0.2">
      <c r="B883" s="60"/>
      <c r="D883" s="16"/>
      <c r="E883" s="2"/>
      <c r="G883" s="4"/>
      <c r="M883" s="56"/>
      <c r="X883" s="49"/>
    </row>
    <row r="884" spans="2:24" x14ac:dyDescent="0.2">
      <c r="B884" s="60"/>
      <c r="D884" s="16"/>
      <c r="E884" s="2"/>
      <c r="M884" s="56"/>
      <c r="X884" s="49"/>
    </row>
    <row r="885" spans="2:24" x14ac:dyDescent="0.2">
      <c r="B885" s="60"/>
      <c r="D885" s="16"/>
      <c r="E885" s="4"/>
      <c r="G885" s="4"/>
      <c r="M885" s="56"/>
      <c r="X885" s="49"/>
    </row>
    <row r="886" spans="2:24" x14ac:dyDescent="0.2">
      <c r="B886" s="60"/>
      <c r="D886" s="16"/>
      <c r="E886" s="2"/>
      <c r="G886" s="4"/>
      <c r="M886" s="56"/>
      <c r="X886" s="49"/>
    </row>
    <row r="887" spans="2:24" x14ac:dyDescent="0.2">
      <c r="B887" s="60"/>
      <c r="D887" s="16"/>
      <c r="E887" s="4"/>
      <c r="G887" s="4"/>
      <c r="M887" s="56"/>
      <c r="X887" s="49"/>
    </row>
    <row r="888" spans="2:24" x14ac:dyDescent="0.2">
      <c r="B888" s="60"/>
      <c r="D888" s="16"/>
      <c r="M888" s="56"/>
      <c r="X888" s="49"/>
    </row>
    <row r="889" spans="2:24" x14ac:dyDescent="0.2">
      <c r="B889" s="60"/>
      <c r="D889" s="16"/>
      <c r="M889" s="56"/>
      <c r="X889" s="49"/>
    </row>
    <row r="890" spans="2:24" x14ac:dyDescent="0.2">
      <c r="B890" s="60"/>
      <c r="D890" s="16"/>
      <c r="E890" s="4"/>
      <c r="G890" s="2"/>
      <c r="M890" s="56"/>
      <c r="X890" s="49"/>
    </row>
    <row r="891" spans="2:24" x14ac:dyDescent="0.2">
      <c r="B891" s="60"/>
      <c r="D891" s="16"/>
      <c r="E891" s="4"/>
      <c r="M891" s="56"/>
      <c r="X891" s="49"/>
    </row>
    <row r="892" spans="2:24" x14ac:dyDescent="0.2">
      <c r="B892" s="60"/>
      <c r="D892" s="16"/>
      <c r="M892" s="56"/>
      <c r="X892" s="49"/>
    </row>
    <row r="893" spans="2:24" x14ac:dyDescent="0.2">
      <c r="B893" s="60"/>
      <c r="D893" s="16"/>
      <c r="M893" s="56"/>
      <c r="X893" s="49"/>
    </row>
    <row r="894" spans="2:24" x14ac:dyDescent="0.2">
      <c r="B894" s="60"/>
      <c r="D894" s="16"/>
      <c r="M894" s="56"/>
      <c r="X894" s="49"/>
    </row>
    <row r="895" spans="2:24" x14ac:dyDescent="0.2">
      <c r="B895" s="60"/>
      <c r="D895" s="16"/>
      <c r="M895" s="56"/>
      <c r="X895" s="49"/>
    </row>
    <row r="896" spans="2:24" x14ac:dyDescent="0.2">
      <c r="B896" s="60"/>
      <c r="D896" s="16"/>
      <c r="E896" s="2"/>
      <c r="G896" s="2"/>
      <c r="M896" s="56"/>
      <c r="X896" s="49"/>
    </row>
    <row r="897" spans="2:24" x14ac:dyDescent="0.2">
      <c r="B897" s="60"/>
      <c r="D897" s="16"/>
      <c r="E897" s="4"/>
      <c r="G897" s="4"/>
      <c r="M897" s="56"/>
      <c r="X897" s="49"/>
    </row>
    <row r="898" spans="2:24" x14ac:dyDescent="0.2">
      <c r="B898" s="60"/>
      <c r="D898" s="16"/>
      <c r="E898" s="2"/>
      <c r="G898" s="4"/>
      <c r="M898" s="56"/>
      <c r="X898" s="49"/>
    </row>
    <row r="899" spans="2:24" x14ac:dyDescent="0.2">
      <c r="B899" s="60"/>
      <c r="D899" s="16"/>
      <c r="E899" s="4"/>
      <c r="G899" s="4"/>
      <c r="M899" s="56"/>
      <c r="X899" s="49"/>
    </row>
    <row r="900" spans="2:24" x14ac:dyDescent="0.2">
      <c r="B900" s="60"/>
      <c r="D900" s="16"/>
      <c r="E900" s="2"/>
      <c r="G900" s="4"/>
      <c r="M900" s="56"/>
      <c r="X900" s="49"/>
    </row>
    <row r="901" spans="2:24" x14ac:dyDescent="0.2">
      <c r="B901" s="60"/>
      <c r="D901" s="16"/>
      <c r="G901" s="4"/>
      <c r="M901" s="56"/>
      <c r="X901" s="49"/>
    </row>
    <row r="902" spans="2:24" x14ac:dyDescent="0.2">
      <c r="B902" s="60"/>
      <c r="D902" s="16"/>
      <c r="G902" s="4"/>
      <c r="M902" s="56"/>
      <c r="X902" s="49"/>
    </row>
    <row r="903" spans="2:24" x14ac:dyDescent="0.2">
      <c r="B903" s="60"/>
      <c r="D903" s="16"/>
      <c r="E903" s="4"/>
      <c r="G903" s="4"/>
      <c r="M903" s="56"/>
      <c r="X903" s="49"/>
    </row>
    <row r="904" spans="2:24" x14ac:dyDescent="0.2">
      <c r="B904" s="60"/>
      <c r="D904" s="16"/>
      <c r="G904" s="4"/>
      <c r="M904" s="56"/>
      <c r="X904" s="49"/>
    </row>
    <row r="905" spans="2:24" x14ac:dyDescent="0.2">
      <c r="B905" s="60"/>
      <c r="D905" s="16"/>
      <c r="E905" s="2"/>
      <c r="M905" s="56"/>
      <c r="X905" s="49"/>
    </row>
    <row r="906" spans="2:24" x14ac:dyDescent="0.2">
      <c r="B906" s="60"/>
      <c r="D906" s="16"/>
      <c r="M906" s="56"/>
      <c r="X906" s="49"/>
    </row>
    <row r="907" spans="2:24" x14ac:dyDescent="0.2">
      <c r="B907" s="60"/>
      <c r="D907" s="16"/>
      <c r="E907" s="4"/>
      <c r="G907" s="4"/>
      <c r="M907" s="56"/>
      <c r="X907" s="49"/>
    </row>
    <row r="908" spans="2:24" x14ac:dyDescent="0.2">
      <c r="B908" s="60"/>
      <c r="D908" s="16"/>
      <c r="E908" s="17"/>
      <c r="M908" s="56"/>
      <c r="X908" s="49"/>
    </row>
    <row r="909" spans="2:24" x14ac:dyDescent="0.2">
      <c r="B909" s="60"/>
      <c r="D909" s="16"/>
      <c r="E909" s="4"/>
      <c r="G909" s="4"/>
      <c r="M909" s="56"/>
      <c r="X909" s="49"/>
    </row>
    <row r="910" spans="2:24" x14ac:dyDescent="0.2">
      <c r="B910" s="60"/>
      <c r="D910" s="16"/>
      <c r="E910" s="4"/>
      <c r="M910" s="56"/>
      <c r="X910" s="49"/>
    </row>
    <row r="911" spans="2:24" x14ac:dyDescent="0.2">
      <c r="B911" s="60"/>
      <c r="D911" s="16"/>
      <c r="G911" s="4"/>
      <c r="M911" s="56"/>
      <c r="X911" s="49"/>
    </row>
    <row r="912" spans="2:24" x14ac:dyDescent="0.2">
      <c r="B912" s="60"/>
      <c r="D912" s="16"/>
      <c r="E912" s="4"/>
      <c r="G912" s="4"/>
      <c r="M912" s="56"/>
      <c r="X912" s="49"/>
    </row>
    <row r="913" spans="2:24" x14ac:dyDescent="0.2">
      <c r="B913" s="60"/>
      <c r="D913" s="16"/>
      <c r="E913" s="16"/>
      <c r="M913" s="56"/>
      <c r="X913" s="49"/>
    </row>
    <row r="914" spans="2:24" x14ac:dyDescent="0.2">
      <c r="B914" s="60"/>
      <c r="D914" s="16"/>
      <c r="E914" s="4"/>
      <c r="M914" s="56"/>
      <c r="X914" s="49"/>
    </row>
    <row r="915" spans="2:24" x14ac:dyDescent="0.2">
      <c r="B915" s="60"/>
      <c r="D915" s="16"/>
      <c r="M915" s="56"/>
      <c r="X915" s="49"/>
    </row>
    <row r="916" spans="2:24" x14ac:dyDescent="0.2">
      <c r="B916" s="60"/>
      <c r="D916" s="16"/>
      <c r="M916" s="56"/>
      <c r="X916" s="49"/>
    </row>
    <row r="917" spans="2:24" x14ac:dyDescent="0.2">
      <c r="B917" s="60"/>
      <c r="D917" s="16"/>
      <c r="M917" s="56"/>
      <c r="X917" s="49"/>
    </row>
    <row r="918" spans="2:24" x14ac:dyDescent="0.2">
      <c r="B918" s="60"/>
      <c r="D918" s="16"/>
      <c r="E918" s="4"/>
      <c r="G918" s="4"/>
      <c r="M918" s="56"/>
      <c r="X918" s="49"/>
    </row>
    <row r="919" spans="2:24" x14ac:dyDescent="0.2">
      <c r="B919" s="60"/>
      <c r="D919" s="16"/>
      <c r="E919" s="4"/>
      <c r="G919" s="4"/>
      <c r="M919" s="56"/>
      <c r="X919" s="49"/>
    </row>
    <row r="920" spans="2:24" x14ac:dyDescent="0.2">
      <c r="B920" s="60"/>
      <c r="D920" s="16"/>
      <c r="E920" s="2"/>
      <c r="M920" s="56"/>
      <c r="X920" s="49"/>
    </row>
    <row r="921" spans="2:24" x14ac:dyDescent="0.2">
      <c r="B921" s="60"/>
      <c r="D921" s="16"/>
      <c r="E921" s="2"/>
      <c r="M921" s="56"/>
      <c r="X921" s="49"/>
    </row>
    <row r="922" spans="2:24" x14ac:dyDescent="0.2">
      <c r="B922" s="60"/>
      <c r="D922" s="16"/>
      <c r="E922" s="4"/>
      <c r="M922" s="56"/>
      <c r="X922" s="49"/>
    </row>
    <row r="923" spans="2:24" x14ac:dyDescent="0.2">
      <c r="B923" s="60"/>
      <c r="D923" s="16"/>
      <c r="M923" s="56"/>
      <c r="X923" s="49"/>
    </row>
    <row r="924" spans="2:24" x14ac:dyDescent="0.2">
      <c r="B924" s="60"/>
      <c r="D924" s="16"/>
      <c r="M924" s="56"/>
      <c r="X924" s="49"/>
    </row>
    <row r="925" spans="2:24" x14ac:dyDescent="0.2">
      <c r="B925" s="60"/>
      <c r="D925" s="16"/>
      <c r="E925" s="4"/>
      <c r="M925" s="56"/>
      <c r="X925" s="49"/>
    </row>
    <row r="926" spans="2:24" x14ac:dyDescent="0.2">
      <c r="B926" s="60"/>
      <c r="D926" s="16"/>
      <c r="E926" s="4"/>
      <c r="M926" s="56"/>
      <c r="X926" s="49"/>
    </row>
    <row r="927" spans="2:24" x14ac:dyDescent="0.2">
      <c r="B927" s="60"/>
      <c r="D927" s="16"/>
      <c r="M927" s="56"/>
      <c r="X927" s="49"/>
    </row>
    <row r="928" spans="2:24" x14ac:dyDescent="0.2">
      <c r="B928" s="60"/>
      <c r="D928" s="16"/>
      <c r="E928" s="57"/>
      <c r="M928" s="56"/>
      <c r="X928" s="49"/>
    </row>
    <row r="929" spans="2:24" x14ac:dyDescent="0.2">
      <c r="B929" s="60"/>
      <c r="D929" s="16"/>
      <c r="E929" s="4"/>
      <c r="G929" s="4"/>
      <c r="M929" s="56"/>
      <c r="X929" s="49"/>
    </row>
    <row r="930" spans="2:24" x14ac:dyDescent="0.2">
      <c r="B930" s="60"/>
      <c r="D930" s="16"/>
      <c r="E930" s="4"/>
      <c r="M930" s="56"/>
      <c r="X930" s="49"/>
    </row>
    <row r="931" spans="2:24" x14ac:dyDescent="0.2">
      <c r="B931" s="60"/>
      <c r="D931" s="16"/>
      <c r="E931" s="4"/>
      <c r="M931" s="56"/>
      <c r="X931" s="49"/>
    </row>
    <row r="932" spans="2:24" x14ac:dyDescent="0.2">
      <c r="B932" s="60"/>
      <c r="D932" s="16"/>
      <c r="E932" s="2"/>
      <c r="M932" s="56"/>
      <c r="X932" s="49"/>
    </row>
    <row r="933" spans="2:24" x14ac:dyDescent="0.2">
      <c r="B933" s="60"/>
      <c r="M933" s="56"/>
      <c r="X933" s="49"/>
    </row>
    <row r="934" spans="2:24" x14ac:dyDescent="0.2">
      <c r="B934" s="60"/>
      <c r="D934" s="16"/>
      <c r="M934" s="56"/>
      <c r="X934" s="49"/>
    </row>
    <row r="935" spans="2:24" x14ac:dyDescent="0.2">
      <c r="B935" s="60"/>
      <c r="D935" s="16"/>
      <c r="E935" s="4"/>
      <c r="M935" s="56"/>
      <c r="X935" s="49"/>
    </row>
    <row r="936" spans="2:24" x14ac:dyDescent="0.2">
      <c r="B936" s="60"/>
      <c r="D936" s="16"/>
      <c r="E936" s="4"/>
      <c r="M936" s="56"/>
      <c r="X936" s="49"/>
    </row>
    <row r="937" spans="2:24" x14ac:dyDescent="0.2">
      <c r="B937" s="60"/>
      <c r="D937" s="16"/>
      <c r="E937" s="4"/>
      <c r="M937" s="56"/>
      <c r="X937" s="49"/>
    </row>
    <row r="938" spans="2:24" x14ac:dyDescent="0.2">
      <c r="B938" s="60"/>
      <c r="D938" s="16"/>
      <c r="E938" s="4"/>
      <c r="M938" s="56"/>
      <c r="X938" s="49"/>
    </row>
    <row r="939" spans="2:24" x14ac:dyDescent="0.2">
      <c r="B939" s="60"/>
      <c r="D939" s="16"/>
      <c r="M939" s="56"/>
      <c r="X939" s="49"/>
    </row>
    <row r="940" spans="2:24" x14ac:dyDescent="0.2">
      <c r="B940" s="60"/>
      <c r="D940" s="16"/>
      <c r="E940" s="2"/>
      <c r="M940" s="56"/>
      <c r="X940" s="49"/>
    </row>
    <row r="941" spans="2:24" x14ac:dyDescent="0.2">
      <c r="B941" s="60"/>
      <c r="D941" s="16"/>
      <c r="G941" s="4"/>
      <c r="M941" s="56"/>
      <c r="X941" s="49"/>
    </row>
    <row r="942" spans="2:24" x14ac:dyDescent="0.2">
      <c r="B942" s="60"/>
      <c r="D942" s="16"/>
      <c r="E942" s="4"/>
      <c r="G942" s="4"/>
      <c r="M942" s="56"/>
      <c r="X942" s="49"/>
    </row>
    <row r="943" spans="2:24" x14ac:dyDescent="0.2">
      <c r="B943" s="60"/>
      <c r="D943" s="16"/>
      <c r="M943" s="56"/>
      <c r="X943" s="49"/>
    </row>
    <row r="944" spans="2:24" x14ac:dyDescent="0.2">
      <c r="B944" s="60"/>
      <c r="D944" s="16"/>
      <c r="M944" s="56"/>
      <c r="X944" s="49"/>
    </row>
    <row r="945" spans="2:24" x14ac:dyDescent="0.2">
      <c r="B945" s="60"/>
      <c r="D945" s="16"/>
      <c r="G945" s="4"/>
      <c r="M945" s="56"/>
      <c r="X945" s="49"/>
    </row>
    <row r="946" spans="2:24" x14ac:dyDescent="0.2">
      <c r="B946" s="60"/>
      <c r="D946" s="16"/>
      <c r="E946" s="4"/>
      <c r="G946" s="4"/>
      <c r="M946" s="56"/>
      <c r="X946" s="49"/>
    </row>
    <row r="947" spans="2:24" x14ac:dyDescent="0.2">
      <c r="B947" s="60"/>
      <c r="C947" s="62"/>
      <c r="D947" s="16"/>
      <c r="E947" s="2"/>
      <c r="G947" s="2"/>
      <c r="M947" s="56"/>
      <c r="X947" s="49"/>
    </row>
    <row r="948" spans="2:24" x14ac:dyDescent="0.2">
      <c r="B948" s="60"/>
      <c r="D948" s="16"/>
      <c r="M948" s="56"/>
      <c r="X948" s="49"/>
    </row>
    <row r="949" spans="2:24" x14ac:dyDescent="0.2">
      <c r="B949" s="60"/>
      <c r="D949" s="16"/>
      <c r="M949" s="56"/>
      <c r="X949" s="49"/>
    </row>
    <row r="950" spans="2:24" x14ac:dyDescent="0.2">
      <c r="B950" s="60"/>
      <c r="D950" s="16"/>
      <c r="E950" s="4"/>
      <c r="G950" s="4"/>
      <c r="M950" s="56"/>
      <c r="X950" s="49"/>
    </row>
    <row r="951" spans="2:24" x14ac:dyDescent="0.2">
      <c r="B951" s="60"/>
      <c r="D951" s="16"/>
      <c r="E951" s="4"/>
      <c r="G951" s="4"/>
      <c r="M951" s="56"/>
      <c r="X951" s="49"/>
    </row>
    <row r="952" spans="2:24" x14ac:dyDescent="0.2">
      <c r="B952" s="60"/>
      <c r="D952" s="16"/>
      <c r="E952" s="2"/>
      <c r="M952" s="56"/>
      <c r="X952" s="49"/>
    </row>
    <row r="953" spans="2:24" x14ac:dyDescent="0.2">
      <c r="B953" s="60"/>
      <c r="D953" s="16"/>
      <c r="M953" s="56"/>
      <c r="X953" s="49"/>
    </row>
    <row r="954" spans="2:24" x14ac:dyDescent="0.2">
      <c r="B954" s="60"/>
      <c r="D954" s="16"/>
      <c r="G954" s="4"/>
      <c r="M954" s="56"/>
      <c r="X954" s="49"/>
    </row>
    <row r="955" spans="2:24" x14ac:dyDescent="0.2">
      <c r="B955" s="60"/>
      <c r="C955" s="62"/>
      <c r="D955" s="16"/>
      <c r="E955" s="4"/>
      <c r="M955" s="56"/>
      <c r="X955" s="49"/>
    </row>
    <row r="956" spans="2:24" x14ac:dyDescent="0.2">
      <c r="B956" s="60"/>
      <c r="D956" s="16"/>
      <c r="E956" s="4"/>
      <c r="G956" s="4"/>
      <c r="M956" s="56"/>
      <c r="X956" s="49"/>
    </row>
    <row r="957" spans="2:24" x14ac:dyDescent="0.2">
      <c r="B957" s="60"/>
      <c r="D957" s="16"/>
      <c r="E957" s="2"/>
      <c r="M957" s="56"/>
      <c r="X957" s="49"/>
    </row>
    <row r="958" spans="2:24" x14ac:dyDescent="0.2">
      <c r="B958" s="60"/>
      <c r="D958" s="16"/>
      <c r="E958" s="4"/>
      <c r="G958" s="4"/>
      <c r="M958" s="56"/>
      <c r="X958" s="49"/>
    </row>
    <row r="959" spans="2:24" x14ac:dyDescent="0.2">
      <c r="B959" s="60"/>
      <c r="D959" s="16"/>
      <c r="E959" s="2"/>
      <c r="G959" s="2"/>
      <c r="M959" s="56"/>
      <c r="X959" s="49"/>
    </row>
    <row r="960" spans="2:24" x14ac:dyDescent="0.2">
      <c r="B960" s="60"/>
      <c r="D960" s="16"/>
      <c r="E960" s="4"/>
      <c r="G960" s="4"/>
      <c r="M960" s="56"/>
      <c r="X960" s="49"/>
    </row>
    <row r="961" spans="2:24" x14ac:dyDescent="0.2">
      <c r="B961" s="60"/>
      <c r="D961" s="16"/>
      <c r="E961" s="4"/>
      <c r="M961" s="56"/>
      <c r="X961" s="49"/>
    </row>
    <row r="962" spans="2:24" x14ac:dyDescent="0.2">
      <c r="B962" s="60"/>
      <c r="D962" s="16"/>
      <c r="E962" s="4"/>
      <c r="G962" s="4"/>
      <c r="M962" s="56"/>
      <c r="X962" s="49"/>
    </row>
    <row r="963" spans="2:24" x14ac:dyDescent="0.2">
      <c r="B963" s="60"/>
      <c r="D963" s="16"/>
      <c r="E963" s="4"/>
      <c r="G963" s="4"/>
      <c r="M963" s="56"/>
      <c r="X963" s="49"/>
    </row>
    <row r="964" spans="2:24" x14ac:dyDescent="0.2">
      <c r="B964" s="60"/>
      <c r="D964" s="16"/>
      <c r="E964" s="4"/>
      <c r="G964" s="4"/>
      <c r="M964" s="56"/>
      <c r="X964" s="49"/>
    </row>
    <row r="965" spans="2:24" x14ac:dyDescent="0.2">
      <c r="B965" s="60"/>
      <c r="D965" s="16"/>
      <c r="M965" s="56"/>
      <c r="X965" s="49"/>
    </row>
    <row r="966" spans="2:24" x14ac:dyDescent="0.2">
      <c r="B966" s="60"/>
      <c r="D966" s="16"/>
      <c r="E966" s="4"/>
      <c r="M966" s="56"/>
      <c r="X966" s="49"/>
    </row>
    <row r="967" spans="2:24" x14ac:dyDescent="0.2">
      <c r="B967" s="60"/>
      <c r="D967" s="16"/>
      <c r="M967" s="56"/>
      <c r="X967" s="49"/>
    </row>
    <row r="968" spans="2:24" x14ac:dyDescent="0.2">
      <c r="B968" s="60"/>
      <c r="D968" s="16"/>
      <c r="G968" s="4"/>
      <c r="M968" s="56"/>
      <c r="X968" s="49"/>
    </row>
    <row r="969" spans="2:24" x14ac:dyDescent="0.2">
      <c r="B969" s="60"/>
      <c r="D969" s="16"/>
      <c r="M969" s="56"/>
      <c r="X969" s="49"/>
    </row>
    <row r="970" spans="2:24" x14ac:dyDescent="0.2">
      <c r="B970" s="60"/>
      <c r="D970" s="16"/>
      <c r="E970" s="2"/>
      <c r="M970" s="56"/>
      <c r="X970" s="49"/>
    </row>
    <row r="971" spans="2:24" x14ac:dyDescent="0.2">
      <c r="B971" s="60"/>
      <c r="D971" s="16"/>
      <c r="E971" s="4"/>
      <c r="G971" s="4"/>
      <c r="M971" s="56"/>
      <c r="X971" s="49"/>
    </row>
    <row r="972" spans="2:24" x14ac:dyDescent="0.2">
      <c r="B972" s="60"/>
      <c r="D972" s="16"/>
      <c r="E972" s="2"/>
      <c r="M972" s="56"/>
      <c r="X972" s="49"/>
    </row>
    <row r="973" spans="2:24" x14ac:dyDescent="0.2">
      <c r="B973" s="60"/>
      <c r="D973" s="16"/>
      <c r="M973" s="56"/>
      <c r="X973" s="49"/>
    </row>
    <row r="974" spans="2:24" x14ac:dyDescent="0.2">
      <c r="B974" s="60"/>
      <c r="D974" s="16"/>
      <c r="M974" s="56"/>
      <c r="X974" s="49"/>
    </row>
    <row r="975" spans="2:24" x14ac:dyDescent="0.2">
      <c r="B975" s="60"/>
      <c r="D975" s="16"/>
      <c r="E975" s="2"/>
      <c r="G975" s="2"/>
      <c r="M975" s="56"/>
      <c r="X975" s="49"/>
    </row>
    <row r="976" spans="2:24" x14ac:dyDescent="0.2">
      <c r="B976" s="60"/>
      <c r="D976" s="16"/>
      <c r="E976" s="4"/>
      <c r="G976" s="4"/>
      <c r="M976" s="56"/>
      <c r="X976" s="49"/>
    </row>
    <row r="977" spans="2:24" x14ac:dyDescent="0.2">
      <c r="B977" s="60"/>
      <c r="D977" s="16"/>
      <c r="E977" s="2"/>
      <c r="G977" s="2"/>
      <c r="M977" s="56"/>
      <c r="X977" s="49"/>
    </row>
    <row r="978" spans="2:24" x14ac:dyDescent="0.2">
      <c r="B978" s="60"/>
      <c r="C978" s="62"/>
      <c r="D978" s="16"/>
      <c r="E978" s="4"/>
      <c r="G978" s="4"/>
      <c r="M978" s="56"/>
      <c r="X978" s="49"/>
    </row>
    <row r="979" spans="2:24" x14ac:dyDescent="0.2">
      <c r="B979" s="60"/>
      <c r="D979" s="16"/>
      <c r="E979" s="2"/>
      <c r="G979" s="2"/>
      <c r="M979" s="56"/>
      <c r="X979" s="49"/>
    </row>
    <row r="980" spans="2:24" x14ac:dyDescent="0.2">
      <c r="B980" s="60"/>
      <c r="D980" s="16"/>
      <c r="E980" s="4"/>
      <c r="G980" s="4"/>
      <c r="M980" s="56"/>
      <c r="X980" s="49"/>
    </row>
    <row r="981" spans="2:24" x14ac:dyDescent="0.2">
      <c r="B981" s="60"/>
      <c r="D981" s="16"/>
      <c r="E981" s="4"/>
      <c r="G981" s="4"/>
      <c r="M981" s="56"/>
      <c r="X981" s="49"/>
    </row>
    <row r="982" spans="2:24" x14ac:dyDescent="0.2">
      <c r="B982" s="60"/>
      <c r="D982" s="16"/>
      <c r="E982" s="4"/>
      <c r="G982" s="4"/>
      <c r="M982" s="56"/>
      <c r="X982" s="49"/>
    </row>
    <row r="983" spans="2:24" x14ac:dyDescent="0.2">
      <c r="B983" s="60"/>
      <c r="D983" s="16"/>
      <c r="E983" s="4"/>
      <c r="M983" s="56"/>
      <c r="X983" s="49"/>
    </row>
    <row r="984" spans="2:24" x14ac:dyDescent="0.2">
      <c r="B984" s="60"/>
      <c r="D984" s="16"/>
      <c r="G984" s="4"/>
      <c r="M984" s="56"/>
      <c r="X984" s="49"/>
    </row>
    <row r="985" spans="2:24" x14ac:dyDescent="0.2">
      <c r="B985" s="60"/>
      <c r="D985" s="16"/>
      <c r="E985" s="2"/>
      <c r="G985" s="2"/>
      <c r="M985" s="56"/>
      <c r="X985" s="49"/>
    </row>
    <row r="986" spans="2:24" x14ac:dyDescent="0.2">
      <c r="B986" s="60"/>
      <c r="D986" s="16"/>
      <c r="M986" s="56"/>
      <c r="X986" s="49"/>
    </row>
    <row r="987" spans="2:24" x14ac:dyDescent="0.2">
      <c r="B987" s="60"/>
      <c r="D987" s="16"/>
      <c r="E987" s="4"/>
      <c r="G987" s="4"/>
      <c r="M987" s="56"/>
      <c r="X987" s="49"/>
    </row>
    <row r="988" spans="2:24" x14ac:dyDescent="0.2">
      <c r="B988" s="60"/>
      <c r="D988" s="16"/>
      <c r="G988" s="4"/>
      <c r="M988" s="56"/>
      <c r="X988" s="49"/>
    </row>
    <row r="989" spans="2:24" x14ac:dyDescent="0.2">
      <c r="B989" s="60"/>
      <c r="D989" s="16"/>
      <c r="E989" s="4"/>
      <c r="M989" s="56"/>
      <c r="X989" s="49"/>
    </row>
    <row r="990" spans="2:24" x14ac:dyDescent="0.2">
      <c r="B990" s="60"/>
      <c r="D990" s="16"/>
      <c r="E990" s="4"/>
      <c r="G990" s="2"/>
      <c r="M990" s="56"/>
      <c r="X990" s="49"/>
    </row>
    <row r="991" spans="2:24" x14ac:dyDescent="0.2">
      <c r="B991" s="60"/>
      <c r="D991" s="16"/>
      <c r="E991" s="4"/>
      <c r="M991" s="56"/>
      <c r="X991" s="49"/>
    </row>
    <row r="992" spans="2:24" x14ac:dyDescent="0.2">
      <c r="B992" s="60"/>
      <c r="D992" s="16"/>
      <c r="E992" s="4"/>
      <c r="G992" s="4"/>
      <c r="M992" s="56"/>
      <c r="X992" s="49"/>
    </row>
    <row r="993" spans="2:24" x14ac:dyDescent="0.2">
      <c r="B993" s="60"/>
      <c r="D993" s="16"/>
      <c r="E993" s="4"/>
      <c r="G993" s="4"/>
      <c r="M993" s="56"/>
      <c r="X993" s="49"/>
    </row>
    <row r="994" spans="2:24" x14ac:dyDescent="0.2">
      <c r="B994" s="60"/>
      <c r="D994" s="16"/>
      <c r="E994" s="4"/>
      <c r="G994" s="4"/>
      <c r="M994" s="56"/>
      <c r="X994" s="49"/>
    </row>
    <row r="995" spans="2:24" x14ac:dyDescent="0.2">
      <c r="B995" s="60"/>
      <c r="D995" s="16"/>
      <c r="E995" s="4"/>
      <c r="G995" s="4"/>
      <c r="M995" s="56"/>
      <c r="X995" s="49"/>
    </row>
    <row r="996" spans="2:24" x14ac:dyDescent="0.2">
      <c r="B996" s="60"/>
      <c r="D996" s="16"/>
      <c r="E996" s="4"/>
      <c r="G996" s="4"/>
      <c r="M996" s="56"/>
      <c r="X996" s="49"/>
    </row>
    <row r="997" spans="2:24" x14ac:dyDescent="0.2">
      <c r="B997" s="60"/>
      <c r="D997" s="16"/>
      <c r="E997" s="4"/>
      <c r="M997" s="56"/>
      <c r="X997" s="49"/>
    </row>
    <row r="998" spans="2:24" x14ac:dyDescent="0.2">
      <c r="B998" s="60"/>
      <c r="D998" s="16"/>
      <c r="E998" s="4"/>
      <c r="M998" s="56"/>
      <c r="X998" s="49"/>
    </row>
    <row r="999" spans="2:24" x14ac:dyDescent="0.2">
      <c r="B999" s="60"/>
      <c r="D999" s="16"/>
      <c r="E999" s="4"/>
      <c r="M999" s="56"/>
      <c r="X999" s="49"/>
    </row>
    <row r="1000" spans="2:24" x14ac:dyDescent="0.2">
      <c r="B1000" s="60"/>
      <c r="D1000" s="16"/>
      <c r="E1000" s="2"/>
      <c r="G1000" s="2"/>
      <c r="M1000" s="56"/>
      <c r="X1000" s="49"/>
    </row>
    <row r="1001" spans="2:24" x14ac:dyDescent="0.2">
      <c r="B1001" s="60"/>
      <c r="D1001" s="16"/>
      <c r="E1001" s="4"/>
      <c r="G1001" s="4"/>
      <c r="M1001" s="56"/>
      <c r="X1001" s="49"/>
    </row>
    <row r="1002" spans="2:24" x14ac:dyDescent="0.2">
      <c r="B1002" s="60"/>
      <c r="D1002" s="16"/>
      <c r="E1002" s="2"/>
      <c r="G1002" s="2"/>
      <c r="M1002" s="56"/>
      <c r="X1002" s="49"/>
    </row>
    <row r="1003" spans="2:24" x14ac:dyDescent="0.2">
      <c r="B1003" s="60"/>
      <c r="D1003" s="16"/>
      <c r="E1003" s="4"/>
      <c r="G1003" s="4"/>
      <c r="M1003" s="56"/>
      <c r="X1003" s="49"/>
    </row>
    <row r="1004" spans="2:24" x14ac:dyDescent="0.2">
      <c r="B1004" s="60"/>
      <c r="D1004" s="16"/>
      <c r="E1004" s="4"/>
      <c r="G1004" s="4"/>
      <c r="M1004" s="56"/>
      <c r="X1004" s="49"/>
    </row>
    <row r="1005" spans="2:24" x14ac:dyDescent="0.2">
      <c r="B1005" s="60"/>
      <c r="D1005" s="16"/>
      <c r="E1005" s="4"/>
      <c r="G1005" s="4"/>
      <c r="M1005" s="56"/>
      <c r="X1005" s="49"/>
    </row>
    <row r="1006" spans="2:24" x14ac:dyDescent="0.2">
      <c r="B1006" s="60"/>
      <c r="D1006" s="16"/>
      <c r="E1006" s="4"/>
      <c r="G1006" s="4"/>
      <c r="M1006" s="56"/>
      <c r="X1006" s="49"/>
    </row>
    <row r="1007" spans="2:24" x14ac:dyDescent="0.2">
      <c r="B1007" s="60"/>
      <c r="D1007" s="16"/>
      <c r="E1007" s="4"/>
      <c r="G1007" s="2"/>
      <c r="M1007" s="56"/>
      <c r="X1007" s="49"/>
    </row>
    <row r="1008" spans="2:24" x14ac:dyDescent="0.2">
      <c r="B1008" s="60"/>
      <c r="D1008" s="16"/>
      <c r="G1008" s="2"/>
      <c r="M1008" s="56"/>
      <c r="X1008" s="49"/>
    </row>
    <row r="1009" spans="2:24" x14ac:dyDescent="0.2">
      <c r="B1009" s="60"/>
      <c r="D1009" s="16"/>
      <c r="E1009" s="4"/>
      <c r="M1009" s="56"/>
      <c r="X1009" s="49"/>
    </row>
    <row r="1010" spans="2:24" x14ac:dyDescent="0.2">
      <c r="B1010" s="60"/>
      <c r="D1010" s="16"/>
      <c r="E1010" s="2"/>
      <c r="G1010" s="4"/>
      <c r="M1010" s="56"/>
      <c r="X1010" s="49"/>
    </row>
    <row r="1011" spans="2:24" x14ac:dyDescent="0.2">
      <c r="B1011" s="60"/>
      <c r="D1011" s="16"/>
      <c r="M1011" s="56"/>
      <c r="X1011" s="49"/>
    </row>
    <row r="1012" spans="2:24" x14ac:dyDescent="0.2">
      <c r="B1012" s="60"/>
      <c r="D1012" s="16"/>
      <c r="E1012" s="4"/>
      <c r="G1012" s="4"/>
      <c r="M1012" s="56"/>
      <c r="X1012" s="49"/>
    </row>
    <row r="1013" spans="2:24" x14ac:dyDescent="0.2">
      <c r="B1013" s="60"/>
      <c r="D1013" s="16"/>
      <c r="E1013" s="2"/>
      <c r="M1013" s="56"/>
      <c r="X1013" s="49"/>
    </row>
    <row r="1014" spans="2:24" x14ac:dyDescent="0.2">
      <c r="B1014" s="60"/>
      <c r="D1014" s="16"/>
      <c r="E1014" s="4"/>
      <c r="M1014" s="56"/>
      <c r="X1014" s="49"/>
    </row>
    <row r="1015" spans="2:24" x14ac:dyDescent="0.2">
      <c r="B1015" s="60"/>
      <c r="D1015" s="16"/>
      <c r="E1015" s="4"/>
      <c r="M1015" s="56"/>
      <c r="X1015" s="49"/>
    </row>
    <row r="1016" spans="2:24" x14ac:dyDescent="0.2">
      <c r="B1016" s="60"/>
      <c r="D1016" s="16"/>
      <c r="E1016" s="4"/>
      <c r="G1016" s="2"/>
      <c r="M1016" s="56"/>
      <c r="X1016" s="49"/>
    </row>
    <row r="1017" spans="2:24" x14ac:dyDescent="0.2">
      <c r="B1017" s="60"/>
      <c r="D1017" s="16"/>
      <c r="E1017" s="2"/>
      <c r="M1017" s="56"/>
      <c r="X1017" s="49"/>
    </row>
    <row r="1018" spans="2:24" x14ac:dyDescent="0.2">
      <c r="B1018" s="60"/>
      <c r="D1018" s="16"/>
      <c r="M1018" s="56"/>
      <c r="X1018" s="49"/>
    </row>
    <row r="1019" spans="2:24" x14ac:dyDescent="0.2">
      <c r="B1019" s="60"/>
      <c r="D1019" s="16"/>
      <c r="M1019" s="56"/>
      <c r="X1019" s="49"/>
    </row>
    <row r="1020" spans="2:24" x14ac:dyDescent="0.2">
      <c r="B1020" s="60"/>
      <c r="D1020" s="16"/>
      <c r="E1020" s="4"/>
      <c r="G1020" s="4"/>
      <c r="M1020" s="56"/>
      <c r="X1020" s="49"/>
    </row>
    <row r="1021" spans="2:24" x14ac:dyDescent="0.2">
      <c r="B1021" s="60"/>
      <c r="D1021" s="16"/>
      <c r="M1021" s="56"/>
      <c r="X1021" s="49"/>
    </row>
    <row r="1022" spans="2:24" x14ac:dyDescent="0.2">
      <c r="B1022" s="60"/>
      <c r="D1022" s="16"/>
      <c r="M1022" s="56"/>
      <c r="X1022" s="49"/>
    </row>
    <row r="1023" spans="2:24" x14ac:dyDescent="0.2">
      <c r="B1023" s="60"/>
      <c r="D1023" s="16"/>
      <c r="E1023" s="4"/>
      <c r="G1023" s="2"/>
      <c r="M1023" s="56"/>
      <c r="X1023" s="49"/>
    </row>
    <row r="1024" spans="2:24" x14ac:dyDescent="0.2">
      <c r="B1024" s="60"/>
      <c r="D1024" s="16"/>
      <c r="E1024" s="4"/>
      <c r="G1024" s="2"/>
      <c r="M1024" s="56"/>
      <c r="X1024" s="49"/>
    </row>
    <row r="1025" spans="2:24" x14ac:dyDescent="0.2">
      <c r="B1025" s="60"/>
      <c r="D1025" s="16"/>
      <c r="M1025" s="56"/>
      <c r="X1025" s="49"/>
    </row>
    <row r="1026" spans="2:24" x14ac:dyDescent="0.2">
      <c r="B1026" s="60"/>
      <c r="D1026" s="16"/>
      <c r="M1026" s="56"/>
      <c r="X1026" s="49"/>
    </row>
    <row r="1027" spans="2:24" x14ac:dyDescent="0.2">
      <c r="B1027" s="60"/>
      <c r="D1027" s="16"/>
      <c r="G1027" s="4"/>
      <c r="M1027" s="56"/>
      <c r="X1027" s="49"/>
    </row>
    <row r="1028" spans="2:24" x14ac:dyDescent="0.2">
      <c r="B1028" s="60"/>
      <c r="D1028" s="16"/>
      <c r="M1028" s="56"/>
      <c r="X1028" s="49"/>
    </row>
    <row r="1029" spans="2:24" x14ac:dyDescent="0.2">
      <c r="B1029" s="60"/>
      <c r="D1029" s="16"/>
      <c r="E1029" s="4"/>
      <c r="M1029" s="56"/>
      <c r="X1029" s="49"/>
    </row>
    <row r="1030" spans="2:24" x14ac:dyDescent="0.2">
      <c r="B1030" s="60"/>
      <c r="D1030" s="16"/>
      <c r="M1030" s="56"/>
      <c r="X1030" s="49"/>
    </row>
    <row r="1031" spans="2:24" x14ac:dyDescent="0.2">
      <c r="B1031" s="60"/>
      <c r="D1031" s="16"/>
      <c r="E1031" s="4"/>
      <c r="G1031" s="2"/>
      <c r="M1031" s="56"/>
      <c r="X1031" s="49"/>
    </row>
    <row r="1032" spans="2:24" x14ac:dyDescent="0.2">
      <c r="B1032" s="60"/>
      <c r="D1032" s="16"/>
      <c r="M1032" s="56"/>
      <c r="X1032" s="49"/>
    </row>
    <row r="1033" spans="2:24" x14ac:dyDescent="0.2">
      <c r="B1033" s="60"/>
      <c r="D1033" s="16"/>
      <c r="M1033" s="56"/>
      <c r="X1033" s="49"/>
    </row>
    <row r="1034" spans="2:24" x14ac:dyDescent="0.2">
      <c r="B1034" s="60"/>
      <c r="D1034" s="16"/>
      <c r="E1034" s="63"/>
      <c r="M1034" s="56"/>
      <c r="X1034" s="49"/>
    </row>
    <row r="1035" spans="2:24" x14ac:dyDescent="0.2">
      <c r="B1035" s="60"/>
      <c r="D1035" s="16"/>
      <c r="M1035" s="56"/>
      <c r="X1035" s="49"/>
    </row>
    <row r="1036" spans="2:24" x14ac:dyDescent="0.2">
      <c r="B1036" s="60"/>
      <c r="D1036" s="16"/>
      <c r="E1036" s="63"/>
      <c r="M1036" s="56"/>
      <c r="X1036" s="49"/>
    </row>
    <row r="1037" spans="2:24" x14ac:dyDescent="0.2">
      <c r="B1037" s="60"/>
      <c r="D1037" s="16"/>
      <c r="E1037" s="2"/>
      <c r="G1037" s="2"/>
      <c r="M1037" s="56"/>
      <c r="X1037" s="49"/>
    </row>
    <row r="1038" spans="2:24" x14ac:dyDescent="0.2">
      <c r="B1038" s="60"/>
      <c r="D1038" s="16"/>
      <c r="E1038" s="2"/>
      <c r="G1038" s="2"/>
      <c r="M1038" s="56"/>
      <c r="X1038" s="49"/>
    </row>
    <row r="1039" spans="2:24" x14ac:dyDescent="0.2">
      <c r="B1039" s="60"/>
      <c r="D1039" s="16"/>
      <c r="M1039" s="56"/>
      <c r="X1039" s="49"/>
    </row>
    <row r="1040" spans="2:24" x14ac:dyDescent="0.2">
      <c r="B1040" s="60"/>
      <c r="D1040" s="16"/>
      <c r="G1040" s="2"/>
      <c r="M1040" s="56"/>
      <c r="X1040" s="49"/>
    </row>
    <row r="1041" spans="2:24" x14ac:dyDescent="0.2">
      <c r="B1041" s="60"/>
      <c r="D1041" s="16"/>
      <c r="M1041" s="56"/>
      <c r="X1041" s="49"/>
    </row>
    <row r="1042" spans="2:24" x14ac:dyDescent="0.2">
      <c r="B1042" s="60"/>
      <c r="D1042" s="16"/>
      <c r="E1042" s="2"/>
      <c r="G1042" s="2"/>
      <c r="M1042" s="56"/>
      <c r="X1042" s="49"/>
    </row>
    <row r="1043" spans="2:24" x14ac:dyDescent="0.2">
      <c r="B1043" s="60"/>
      <c r="D1043" s="16"/>
      <c r="E1043" s="4"/>
      <c r="G1043" s="4"/>
      <c r="M1043" s="56"/>
      <c r="X1043" s="49"/>
    </row>
    <row r="1044" spans="2:24" x14ac:dyDescent="0.2">
      <c r="B1044" s="60"/>
      <c r="D1044" s="16"/>
      <c r="M1044" s="56"/>
      <c r="X1044" s="49"/>
    </row>
    <row r="1045" spans="2:24" x14ac:dyDescent="0.2">
      <c r="B1045" s="60"/>
      <c r="D1045" s="16"/>
      <c r="M1045" s="56"/>
      <c r="X1045" s="49"/>
    </row>
    <row r="1046" spans="2:24" x14ac:dyDescent="0.2">
      <c r="B1046" s="60"/>
      <c r="D1046" s="16"/>
      <c r="E1046" s="17"/>
      <c r="M1046" s="56"/>
      <c r="X1046" s="49"/>
    </row>
    <row r="1047" spans="2:24" x14ac:dyDescent="0.2">
      <c r="B1047" s="60"/>
      <c r="D1047" s="16"/>
      <c r="G1047" s="4"/>
      <c r="M1047" s="56"/>
      <c r="X1047" s="49"/>
    </row>
    <row r="1048" spans="2:24" x14ac:dyDescent="0.2">
      <c r="B1048" s="60"/>
      <c r="D1048" s="16"/>
      <c r="E1048" s="2"/>
      <c r="M1048" s="56"/>
      <c r="X1048" s="49"/>
    </row>
    <row r="1049" spans="2:24" x14ac:dyDescent="0.2">
      <c r="B1049" s="60"/>
      <c r="D1049" s="16"/>
      <c r="E1049" s="2"/>
      <c r="G1049" s="4"/>
      <c r="M1049" s="56"/>
      <c r="X1049" s="49"/>
    </row>
    <row r="1050" spans="2:24" x14ac:dyDescent="0.2">
      <c r="B1050" s="60"/>
      <c r="D1050" s="16"/>
      <c r="E1050" s="4"/>
      <c r="G1050" s="4"/>
      <c r="M1050" s="56"/>
      <c r="X1050" s="49"/>
    </row>
    <row r="1051" spans="2:24" x14ac:dyDescent="0.2">
      <c r="B1051" s="60"/>
      <c r="D1051" s="16"/>
      <c r="E1051" s="4"/>
      <c r="G1051" s="4"/>
      <c r="M1051" s="56"/>
      <c r="X1051" s="49"/>
    </row>
    <row r="1052" spans="2:24" x14ac:dyDescent="0.2">
      <c r="B1052" s="60"/>
      <c r="D1052" s="16"/>
      <c r="E1052" s="2"/>
      <c r="G1052" s="4"/>
      <c r="M1052" s="56"/>
      <c r="X1052" s="49"/>
    </row>
    <row r="1053" spans="2:24" x14ac:dyDescent="0.2">
      <c r="B1053" s="60"/>
      <c r="D1053" s="16"/>
      <c r="E1053" s="2"/>
      <c r="M1053" s="56"/>
      <c r="X1053" s="49"/>
    </row>
    <row r="1054" spans="2:24" x14ac:dyDescent="0.2">
      <c r="B1054" s="60"/>
      <c r="D1054" s="16"/>
      <c r="E1054" s="4"/>
      <c r="G1054" s="4"/>
      <c r="M1054" s="56"/>
      <c r="X1054" s="49"/>
    </row>
    <row r="1055" spans="2:24" x14ac:dyDescent="0.2">
      <c r="B1055" s="60"/>
      <c r="D1055" s="16"/>
      <c r="M1055" s="56"/>
      <c r="X1055" s="49"/>
    </row>
    <row r="1056" spans="2:24" x14ac:dyDescent="0.2">
      <c r="B1056" s="60"/>
      <c r="D1056" s="16"/>
      <c r="E1056" s="2"/>
      <c r="G1056" s="2"/>
      <c r="M1056" s="56"/>
      <c r="X1056" s="49"/>
    </row>
    <row r="1057" spans="2:24" x14ac:dyDescent="0.2">
      <c r="B1057" s="60"/>
      <c r="C1057" s="62"/>
      <c r="D1057" s="16"/>
      <c r="E1057" s="4"/>
      <c r="G1057" s="2"/>
      <c r="M1057" s="56"/>
      <c r="X1057" s="49"/>
    </row>
    <row r="1058" spans="2:24" x14ac:dyDescent="0.2">
      <c r="B1058" s="60"/>
      <c r="D1058" s="16"/>
      <c r="E1058" s="2"/>
      <c r="M1058" s="56"/>
      <c r="X1058" s="49"/>
    </row>
    <row r="1059" spans="2:24" x14ac:dyDescent="0.2">
      <c r="B1059" s="60"/>
      <c r="D1059" s="16"/>
      <c r="E1059" s="2"/>
      <c r="M1059" s="56"/>
      <c r="X1059" s="49"/>
    </row>
    <row r="1060" spans="2:24" x14ac:dyDescent="0.2">
      <c r="M1060" s="56"/>
    </row>
  </sheetData>
  <phoneticPr fontId="0" type="noConversion"/>
  <dataValidations count="1">
    <dataValidation type="date" operator="greaterThan" allowBlank="1" showErrorMessage="1" errorTitle="Controllo Data" error="Il Campo non contiene un formato data valido!" sqref="F2:F93 A2:A93" xr:uid="{AAD7B780-151E-4905-AB8F-7C113B5BACBE}">
      <formula1>34700</formula1>
    </dataValidation>
  </dataValidations>
  <pageMargins left="0.75" right="0.75" top="1" bottom="1" header="0.5" footer="0.5"/>
  <pageSetup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Orders</vt:lpstr>
      <vt:lpstr>equity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Altair</dc:creator>
  <cp:keywords/>
  <dc:description/>
  <cp:lastModifiedBy>Carmela</cp:lastModifiedBy>
  <cp:revision/>
  <dcterms:created xsi:type="dcterms:W3CDTF">2003-03-04T23:10:18Z</dcterms:created>
  <dcterms:modified xsi:type="dcterms:W3CDTF">2025-12-01T12:40:28Z</dcterms:modified>
  <cp:category/>
  <cp:contentStatus/>
</cp:coreProperties>
</file>