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<sst xmlns="http://schemas.openxmlformats.org/spreadsheetml/2006/main" count="802" uniqueCount="149">
  <si>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</si>
  <si>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</si>
  <si>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</si>
  <si>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</si>
  <si>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</si>
  <si>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</si>
  <si>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</si>
  <si>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</si>
  <si>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</si>
  <si>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</si>
  <si>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</si>
  <si>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</si>
  <si>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</si>
  <si>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</si>
  <si>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</si>
  <si>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</si>
  <si>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</si>
  <si>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</si>
  <si>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</si>
  <si>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Autogrill</t>
  </si>
  <si>
    <t>Fiat</t>
  </si>
  <si>
    <t>SELL</t>
  </si>
  <si>
    <t>,</t>
  </si>
  <si>
    <t>Mediolanum</t>
  </si>
  <si>
    <t>Unipol</t>
  </si>
  <si>
    <t>Telecom It Media</t>
  </si>
  <si>
    <t>Geox</t>
  </si>
  <si>
    <t>Buy</t>
  </si>
  <si>
    <t>Banca Italease</t>
  </si>
  <si>
    <t>Tenaris</t>
  </si>
  <si>
    <t>Prysmian</t>
  </si>
  <si>
    <t>ERG</t>
  </si>
  <si>
    <t>Mps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</si>
  <si>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</si>
  <si>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</si>
  <si>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</si>
  <si>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</si>
  <si>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</si>
  <si>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</si>
  <si>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</si>
  <si>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</si>
  <si>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</si>
  <si>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</si>
  <si>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</si>
  <si>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</si>
  <si>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</si>
  <si>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</si>
  <si>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</si>
  <si>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</si>
  <si>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</si>
  <si>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</si>
  <si>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Eni</t>
  </si>
  <si>
    <t>RCS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</si>
  <si>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</si>
  <si>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</si>
  <si>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</si>
  <si>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</si>
  <si>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</si>
  <si>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</si>
  <si>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</si>
  <si>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</si>
  <si>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</si>
  <si>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</si>
  <si>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</si>
  <si>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</si>
  <si>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</si>
  <si>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</si>
  <si>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</si>
  <si>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</si>
  <si>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</si>
  <si>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</si>
  <si>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</si>
  <si>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</si>
  <si>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</si>
  <si>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</si>
  <si>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TELECOM RISP</t>
  </si>
  <si>
    <t>FASTWEB</t>
  </si>
  <si>
    <t>SARAS</t>
  </si>
  <si>
    <t>STM</t>
  </si>
  <si>
    <t>BUZZI UNICEM</t>
  </si>
  <si>
    <t>CAMPARI</t>
  </si>
  <si>
    <t>PRYSMIAN</t>
  </si>
  <si>
    <t>EXOR</t>
  </si>
  <si>
    <t>ITALCEMENTI</t>
  </si>
  <si>
    <t>FONSAI</t>
  </si>
  <si>
    <t>TELECOM IT MEDIA</t>
  </si>
  <si>
    <t>LUXOTTICA</t>
  </si>
  <si>
    <t>YOOX</t>
  </si>
  <si>
    <t>FIAT INDUSTRIAL</t>
  </si>
  <si>
    <t xml:space="preserve">ASTALDI </t>
  </si>
  <si>
    <t>AZIMUT</t>
  </si>
  <si>
    <t>DIASORIN</t>
  </si>
  <si>
    <t>MILANO ASS</t>
  </si>
  <si>
    <t>DANIELI&amp;C</t>
  </si>
  <si>
    <t>UBI</t>
  </si>
  <si>
    <t>INTESA-SANPAOLO</t>
  </si>
  <si>
    <t>ENEL GREEN POWER</t>
  </si>
  <si>
    <t>BENETTON</t>
  </si>
  <si>
    <t>ANSALDO STS</t>
  </si>
  <si>
    <t>BCA POP. MILANO</t>
  </si>
  <si>
    <t>MAIRE TECNIMONT</t>
  </si>
  <si>
    <t>ACEA</t>
  </si>
  <si>
    <t>POP EMILIA ROMAGNA</t>
  </si>
  <si>
    <t>BCA CARIGE</t>
  </si>
  <si>
    <t>TOD'S</t>
  </si>
  <si>
    <t>BANCA CARIGE</t>
  </si>
  <si>
    <t>FERRAGAMO</t>
  </si>
  <si>
    <t>UBI BANCA</t>
  </si>
  <si>
    <t>*</t>
  </si>
  <si>
    <t>POP MILANO</t>
  </si>
  <si>
    <t>BANCA GENERALI</t>
  </si>
  <si>
    <t xml:space="preserve">LUXOTTICA 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</si>
  <si>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</si>
  <si>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</si>
  <si>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</si>
  <si>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</si>
  <si>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</si>
  <si>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</si>
  <si>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</si>
  <si>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</si>
  <si>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</si>
  <si>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</si>
  <si>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TODS</t>
  </si>
  <si>
    <t>o</t>
  </si>
  <si>
    <t>l</t>
  </si>
  <si>
    <t>BPM</t>
  </si>
  <si>
    <t>FCA</t>
  </si>
  <si>
    <t>ITALGAS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</si>
  <si>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</si>
  <si>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</si>
  <si>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</si>
  <si>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</si>
  <si>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</si>
  <si>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</si>
  <si>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</si>
  <si>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</si>
  <si>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</si>
  <si>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</si>
  <si>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</si>
  <si>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</si>
  <si>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</si>
  <si>
    <t>NEXI</t>
  </si>
  <si>
    <t>HERA</t>
  </si>
  <si>
    <t>JUVENTUS</t>
  </si>
  <si>
    <t>CATTOLICA ASS</t>
  </si>
  <si>
    <t>ENEL</t>
  </si>
  <si>
    <t>INWIT</t>
  </si>
  <si>
    <t>GVS</t>
  </si>
  <si>
    <t>DE LONGHI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</si>
</sst>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33"/>
  <sheetViews>
    <sheetView tabSelected="1" zoomScale="98" zoomScaleNormal="98" zoomScalePageLayoutView="0" workbookViewId="0" topLeftCell="A404">
      <selection activeCell="H432" sqref="H432:H433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432</v>
      </c>
      <c r="O2" s="4" t="s">
        <v>22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40</v>
      </c>
      <c r="Q5" s="22"/>
    </row>
    <row r="6" spans="1:17" ht="12.75">
      <c r="A6" s="1">
        <v>39479</v>
      </c>
      <c r="B6" s="25" t="s">
        <v>19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22</v>
      </c>
      <c r="Q6" s="22"/>
    </row>
    <row r="7" spans="1:17" ht="12.75">
      <c r="A7" s="1">
        <v>39486</v>
      </c>
      <c r="B7" s="25" t="s">
        <v>20</v>
      </c>
      <c r="C7" s="7" t="s">
        <v>21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40</v>
      </c>
      <c r="O7" t="s">
        <v>22</v>
      </c>
      <c r="Q7" s="22"/>
    </row>
    <row r="8" spans="1:17" ht="12.75">
      <c r="A8" s="1">
        <v>39504</v>
      </c>
      <c r="B8" s="25" t="s">
        <v>25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6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6">
        <f t="shared" si="10"/>
        <v>-239.02000000000044</v>
      </c>
      <c r="Q9" s="22"/>
    </row>
    <row r="10" spans="1:17" ht="12.75">
      <c r="A10" s="1">
        <v>39515</v>
      </c>
      <c r="B10" s="25" t="s">
        <v>24</v>
      </c>
      <c r="C10" s="7" t="s">
        <v>21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6">
        <f t="shared" si="10"/>
        <v>-65.5560000000005</v>
      </c>
      <c r="Q10" s="22"/>
    </row>
    <row r="11" spans="1:17" ht="12.75">
      <c r="A11" s="1">
        <v>39520</v>
      </c>
      <c r="B11" s="25" t="s">
        <v>28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6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21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6">
        <f t="shared" si="10"/>
        <v>539.9999999999964</v>
      </c>
      <c r="Q12" s="22"/>
    </row>
    <row r="13" spans="1:17" ht="12.75">
      <c r="A13" s="1">
        <v>39541</v>
      </c>
      <c r="B13" s="25" t="s">
        <v>29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6">
        <f t="shared" si="10"/>
        <v>497.53999999999724</v>
      </c>
      <c r="Q13" s="22"/>
    </row>
    <row r="14" spans="1:17" ht="12.75">
      <c r="A14" s="1">
        <v>39542</v>
      </c>
      <c r="B14" s="25" t="s">
        <v>30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6">
        <f t="shared" si="10"/>
        <v>75.89999999999782</v>
      </c>
      <c r="Q14" s="22"/>
    </row>
    <row r="15" spans="1:17" ht="12.75">
      <c r="A15" s="1">
        <v>39553</v>
      </c>
      <c r="B15" s="25" t="s">
        <v>32</v>
      </c>
      <c r="C15" s="7" t="s">
        <v>21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6">
        <f t="shared" si="10"/>
        <v>-885.8824999999997</v>
      </c>
      <c r="Q15" s="22"/>
    </row>
    <row r="16" spans="1:17" ht="12.75">
      <c r="A16" s="1">
        <v>39570</v>
      </c>
      <c r="B16" s="25" t="s">
        <v>28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6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34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6">
        <f t="shared" si="15"/>
        <v>-443.49999999999994</v>
      </c>
      <c r="N17" t="s">
        <v>54</v>
      </c>
      <c r="Q17" s="22"/>
    </row>
    <row r="18" spans="1:17" ht="12.75">
      <c r="A18" s="1">
        <v>39590</v>
      </c>
      <c r="B18" s="25" t="s">
        <v>38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6">
        <f t="shared" si="15"/>
        <v>292.3999999999978</v>
      </c>
      <c r="N18" t="s">
        <v>53</v>
      </c>
      <c r="Q18" s="22"/>
    </row>
    <row r="19" spans="1:17" ht="12.75">
      <c r="A19" s="1">
        <v>39591</v>
      </c>
      <c r="B19" s="25" t="s">
        <v>41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6">
        <f t="shared" si="15"/>
        <v>-710.1399999999994</v>
      </c>
      <c r="Q19" s="22"/>
    </row>
    <row r="20" spans="1:17" ht="12.75">
      <c r="A20" s="1">
        <v>39597</v>
      </c>
      <c r="B20" s="25" t="s">
        <v>42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6">
        <f t="shared" si="15"/>
        <v>-387.65000000000146</v>
      </c>
      <c r="Q20" s="22"/>
    </row>
    <row r="21" spans="1:17" ht="12.75">
      <c r="A21" s="1">
        <v>39605</v>
      </c>
      <c r="B21" s="25" t="s">
        <v>19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6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21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6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45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6">
        <f t="shared" si="21"/>
        <v>-873.607</v>
      </c>
      <c r="Q23" s="22"/>
    </row>
    <row r="24" spans="1:17" ht="12.75">
      <c r="A24" s="1">
        <v>39624</v>
      </c>
      <c r="B24" s="25" t="s">
        <v>32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6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6">
        <f t="shared" si="21"/>
        <v>-886.2820000000029</v>
      </c>
      <c r="Q25" s="22"/>
    </row>
    <row r="26" spans="1:17" ht="12.75">
      <c r="A26" s="1">
        <v>39650</v>
      </c>
      <c r="B26" s="25" t="s">
        <v>23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6">
        <f t="shared" si="21"/>
        <v>-192.79999999999927</v>
      </c>
      <c r="Q26" s="22"/>
    </row>
    <row r="27" spans="1:17" ht="12.75">
      <c r="A27" s="1">
        <v>39653</v>
      </c>
      <c r="B27" s="25" t="s">
        <v>48</v>
      </c>
      <c r="C27" s="6" t="s">
        <v>21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6">
        <f t="shared" si="21"/>
        <v>1169.2250000000022</v>
      </c>
      <c r="Q27" s="22"/>
    </row>
    <row r="28" spans="1:17" ht="12.75">
      <c r="A28" s="1">
        <v>39662</v>
      </c>
      <c r="B28" s="25" t="s">
        <v>49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6">
        <f aca="true" t="shared" si="26" ref="M28:M34">(H28*L28)-10</f>
        <v>686.2010000000009</v>
      </c>
      <c r="P28" s="22" t="s">
        <v>69</v>
      </c>
      <c r="Q28" s="22"/>
    </row>
    <row r="29" spans="1:17" ht="12.75">
      <c r="A29" s="1">
        <v>39665</v>
      </c>
      <c r="B29" s="25" t="s">
        <v>51</v>
      </c>
      <c r="C29" s="6" t="s">
        <v>21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6">
        <f t="shared" si="26"/>
        <v>1836.7099999999955</v>
      </c>
      <c r="Q29" s="22"/>
    </row>
    <row r="30" spans="1:17" ht="12.75">
      <c r="A30" s="1">
        <v>39757</v>
      </c>
      <c r="B30" s="25" t="s">
        <v>55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6">
        <f t="shared" si="26"/>
        <v>-880.8675000000003</v>
      </c>
      <c r="Q30" s="22"/>
    </row>
    <row r="31" spans="1:17" ht="12.75">
      <c r="A31" s="1">
        <v>39779</v>
      </c>
      <c r="B31" s="27" t="s">
        <v>56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6">
        <f t="shared" si="26"/>
        <v>-886.1500000000051</v>
      </c>
      <c r="Q31" s="22"/>
    </row>
    <row r="32" spans="1:17" ht="12.75">
      <c r="A32" s="1">
        <v>39786</v>
      </c>
      <c r="B32" s="25" t="s">
        <v>48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6">
        <f t="shared" si="26"/>
        <v>-893.4120000000001</v>
      </c>
      <c r="Q32" s="22"/>
    </row>
    <row r="33" spans="1:17" ht="12.75">
      <c r="A33" s="1">
        <v>39822</v>
      </c>
      <c r="B33" s="25" t="s">
        <v>58</v>
      </c>
      <c r="C33" s="6" t="s">
        <v>21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6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21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6">
        <f t="shared" si="26"/>
        <v>1524</v>
      </c>
      <c r="P34" s="22" t="s">
        <v>69</v>
      </c>
      <c r="Q34" s="22"/>
    </row>
    <row r="35" spans="1:17" ht="12.75">
      <c r="A35" s="1">
        <v>39842</v>
      </c>
      <c r="B35" s="25" t="s">
        <v>60</v>
      </c>
      <c r="C35" s="6" t="s">
        <v>21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6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61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6">
        <f t="shared" si="32"/>
        <v>-625.1199999999953</v>
      </c>
      <c r="Q36" s="22"/>
    </row>
    <row r="37" spans="1:17" ht="12.75">
      <c r="A37" s="1">
        <v>39871</v>
      </c>
      <c r="B37" s="25" t="s">
        <v>44</v>
      </c>
      <c r="C37" s="6" t="s">
        <v>21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6">
        <f t="shared" si="32"/>
        <v>3591.6199999999985</v>
      </c>
      <c r="Q37" s="22"/>
    </row>
    <row r="38" spans="1:17" ht="12.75">
      <c r="A38" s="1">
        <v>39897</v>
      </c>
      <c r="B38" s="25" t="s">
        <v>62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6">
        <f t="shared" si="32"/>
        <v>1939.1349999999986</v>
      </c>
      <c r="N38" t="s">
        <v>65</v>
      </c>
      <c r="Q38" s="22"/>
    </row>
    <row r="39" spans="1:17" ht="12.75">
      <c r="A39" s="1">
        <v>39904</v>
      </c>
      <c r="B39" s="25" t="s">
        <v>63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66</v>
      </c>
      <c r="C40" s="7" t="s">
        <v>10</v>
      </c>
      <c r="D40" s="16">
        <v>1562</v>
      </c>
      <c r="E40" s="16">
        <v>16</v>
      </c>
      <c r="F40" s="1">
        <v>39938</v>
      </c>
      <c r="G40" s="28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44</v>
      </c>
      <c r="C41" s="7" t="s">
        <v>10</v>
      </c>
      <c r="D41" s="16">
        <v>19230</v>
      </c>
      <c r="E41" s="28">
        <v>1.3</v>
      </c>
      <c r="F41" s="1">
        <v>39962</v>
      </c>
      <c r="G41" s="28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35</v>
      </c>
      <c r="C42" s="7" t="s">
        <v>10</v>
      </c>
      <c r="D42" s="16">
        <v>1724</v>
      </c>
      <c r="E42" s="28">
        <v>14.5</v>
      </c>
      <c r="F42" s="1">
        <v>39979</v>
      </c>
      <c r="G42" s="28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57</v>
      </c>
      <c r="C43" s="7" t="s">
        <v>21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50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67</v>
      </c>
      <c r="C45" s="7" t="s">
        <v>21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68</v>
      </c>
      <c r="C46" s="7" t="s">
        <v>21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46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68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46</v>
      </c>
      <c r="C49" s="7" t="s">
        <v>21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40</v>
      </c>
      <c r="Q49" s="22"/>
    </row>
    <row r="50" spans="1:17" ht="12.75">
      <c r="A50" s="1">
        <v>40084</v>
      </c>
      <c r="B50" s="25" t="s">
        <v>66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70</v>
      </c>
      <c r="C51" s="7" t="s">
        <v>21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71</v>
      </c>
      <c r="C52" s="7" t="s">
        <v>21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47</v>
      </c>
      <c r="C53" s="7" t="s">
        <v>21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72</v>
      </c>
      <c r="C54" s="7" t="s">
        <v>21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40</v>
      </c>
      <c r="Q54" s="22"/>
    </row>
    <row r="55" spans="1:17" ht="12.75">
      <c r="A55" s="1">
        <v>40149</v>
      </c>
      <c r="B55" s="25" t="s">
        <v>73</v>
      </c>
      <c r="C55" s="7" t="s">
        <v>10</v>
      </c>
      <c r="D55" s="16">
        <v>57142</v>
      </c>
      <c r="E55" s="29">
        <v>0.4375</v>
      </c>
      <c r="F55" s="1">
        <v>40151</v>
      </c>
      <c r="G55" s="29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47</v>
      </c>
      <c r="C56" s="7" t="s">
        <v>21</v>
      </c>
      <c r="D56" s="16">
        <v>20161</v>
      </c>
      <c r="E56" s="29">
        <v>1.24</v>
      </c>
      <c r="F56" s="1">
        <v>40183</v>
      </c>
      <c r="G56" s="29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59</v>
      </c>
      <c r="C57" s="7" t="s">
        <v>10</v>
      </c>
      <c r="D57" s="16">
        <v>2358</v>
      </c>
      <c r="E57" s="30">
        <v>10.6</v>
      </c>
      <c r="F57" s="1">
        <v>40198</v>
      </c>
      <c r="G57" s="30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70</v>
      </c>
      <c r="C58" s="7" t="s">
        <v>10</v>
      </c>
      <c r="D58" s="16">
        <v>1865</v>
      </c>
      <c r="E58" s="30">
        <v>13.4</v>
      </c>
      <c r="F58" s="1">
        <v>40218</v>
      </c>
      <c r="G58" s="30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74</v>
      </c>
      <c r="C59" s="7" t="s">
        <v>10</v>
      </c>
      <c r="D59" s="16">
        <v>4288</v>
      </c>
      <c r="E59" s="30">
        <v>5.83</v>
      </c>
      <c r="F59" s="1">
        <v>40198</v>
      </c>
      <c r="G59" s="30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75</v>
      </c>
      <c r="C60" s="7" t="s">
        <v>10</v>
      </c>
      <c r="D60" s="16">
        <v>29070</v>
      </c>
      <c r="E60" s="30">
        <v>0.86</v>
      </c>
      <c r="F60" s="1">
        <v>40231</v>
      </c>
      <c r="G60" s="30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76</v>
      </c>
      <c r="C61" s="7" t="s">
        <v>21</v>
      </c>
      <c r="D61" s="16">
        <v>1515</v>
      </c>
      <c r="E61" s="30">
        <v>16.5</v>
      </c>
      <c r="F61" s="1">
        <v>40232</v>
      </c>
      <c r="G61" s="30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64</v>
      </c>
      <c r="C62" s="7" t="s">
        <v>10</v>
      </c>
      <c r="D62" s="16">
        <v>5966</v>
      </c>
      <c r="E62" s="30">
        <v>4.19</v>
      </c>
      <c r="F62" s="1">
        <v>40252</v>
      </c>
      <c r="G62" s="29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77</v>
      </c>
      <c r="C63" s="7" t="s">
        <v>10</v>
      </c>
      <c r="D63" s="16">
        <v>14662</v>
      </c>
      <c r="E63" s="29">
        <v>1.705</v>
      </c>
      <c r="F63" s="1">
        <v>40252</v>
      </c>
      <c r="G63" s="29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78</v>
      </c>
      <c r="C64" s="7" t="s">
        <v>10</v>
      </c>
      <c r="D64" s="16">
        <v>3649</v>
      </c>
      <c r="E64" s="30">
        <v>6.85</v>
      </c>
      <c r="F64" s="1">
        <v>40267</v>
      </c>
      <c r="G64" s="30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77</v>
      </c>
      <c r="C65" s="7" t="s">
        <v>10</v>
      </c>
      <c r="D65" s="16">
        <v>12255</v>
      </c>
      <c r="E65" s="30">
        <v>2.04</v>
      </c>
      <c r="F65" s="1">
        <v>40288</v>
      </c>
      <c r="G65" s="30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37</v>
      </c>
      <c r="C66" s="7" t="s">
        <v>10</v>
      </c>
      <c r="D66" s="16">
        <v>1695</v>
      </c>
      <c r="E66" s="30">
        <v>14.75</v>
      </c>
      <c r="F66" s="1">
        <v>40282</v>
      </c>
      <c r="G66" s="30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46</v>
      </c>
      <c r="C67" s="7" t="s">
        <v>10</v>
      </c>
      <c r="D67" s="16">
        <v>22727</v>
      </c>
      <c r="E67" s="30">
        <v>1.1</v>
      </c>
      <c r="F67" s="1">
        <v>40290</v>
      </c>
      <c r="G67" s="30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79</v>
      </c>
      <c r="C68" s="7" t="s">
        <v>10</v>
      </c>
      <c r="D68" s="16">
        <v>2427</v>
      </c>
      <c r="E68" s="30">
        <v>10.3</v>
      </c>
      <c r="F68" s="1">
        <v>40291</v>
      </c>
      <c r="G68" s="30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66</v>
      </c>
      <c r="C69" s="7" t="s">
        <v>10</v>
      </c>
      <c r="D69" s="16">
        <v>863</v>
      </c>
      <c r="E69" s="30">
        <v>28.95</v>
      </c>
      <c r="F69" s="1">
        <v>40290</v>
      </c>
      <c r="G69" s="30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73</v>
      </c>
      <c r="C70" s="7" t="s">
        <v>10</v>
      </c>
      <c r="D70" s="16">
        <v>62814</v>
      </c>
      <c r="E70" s="29">
        <v>0.398</v>
      </c>
      <c r="F70" s="1">
        <v>40332</v>
      </c>
      <c r="G70" s="30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80</v>
      </c>
      <c r="C71" s="7" t="s">
        <v>10</v>
      </c>
      <c r="D71" s="16">
        <v>6053</v>
      </c>
      <c r="E71" s="30">
        <v>4.13</v>
      </c>
      <c r="F71" s="1">
        <v>40346</v>
      </c>
      <c r="G71" s="30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74</v>
      </c>
      <c r="C72" s="7" t="s">
        <v>21</v>
      </c>
      <c r="D72" s="16">
        <v>5353</v>
      </c>
      <c r="E72" s="30">
        <v>4.67</v>
      </c>
      <c r="F72" s="1">
        <v>40339</v>
      </c>
      <c r="G72" s="30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81</v>
      </c>
      <c r="C73" s="7" t="s">
        <v>10</v>
      </c>
      <c r="D73" s="16">
        <v>1939</v>
      </c>
      <c r="E73" s="30">
        <v>12.89</v>
      </c>
      <c r="F73" s="1">
        <v>40353</v>
      </c>
      <c r="G73" s="30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50</v>
      </c>
      <c r="C74" s="7" t="s">
        <v>10</v>
      </c>
      <c r="D74" s="16">
        <v>3980</v>
      </c>
      <c r="E74" s="30">
        <v>6.28</v>
      </c>
      <c r="F74" s="1">
        <v>40350</v>
      </c>
      <c r="G74" s="30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39</v>
      </c>
      <c r="C75" s="7" t="s">
        <v>10</v>
      </c>
      <c r="D75" s="16">
        <v>195312</v>
      </c>
      <c r="E75" s="29">
        <v>0.128</v>
      </c>
      <c r="F75" s="1">
        <v>40350</v>
      </c>
      <c r="G75" s="31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40</v>
      </c>
      <c r="Q75" s="22"/>
    </row>
    <row r="76" spans="1:17" ht="12.75">
      <c r="A76" s="1">
        <v>40368</v>
      </c>
      <c r="B76" s="25" t="s">
        <v>63</v>
      </c>
      <c r="C76" s="7" t="s">
        <v>10</v>
      </c>
      <c r="D76" s="16">
        <v>12500</v>
      </c>
      <c r="E76" s="29">
        <v>2</v>
      </c>
      <c r="F76" s="1">
        <v>40375</v>
      </c>
      <c r="G76" s="31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31</v>
      </c>
      <c r="C77" s="7" t="s">
        <v>10</v>
      </c>
      <c r="D77" s="16">
        <v>2492</v>
      </c>
      <c r="E77" s="30">
        <v>10.03</v>
      </c>
      <c r="F77" s="1">
        <v>40389</v>
      </c>
      <c r="G77" s="30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37</v>
      </c>
      <c r="C78" s="7" t="s">
        <v>10</v>
      </c>
      <c r="D78" s="16">
        <v>2272</v>
      </c>
      <c r="E78" s="30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46</v>
      </c>
      <c r="C79" s="7" t="s">
        <v>10</v>
      </c>
      <c r="D79" s="16">
        <v>23212</v>
      </c>
      <c r="E79" s="29">
        <v>1.077</v>
      </c>
      <c r="F79" s="1">
        <v>40435</v>
      </c>
      <c r="G79" s="29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33</v>
      </c>
      <c r="C80" s="7" t="s">
        <v>10</v>
      </c>
      <c r="D80" s="16">
        <v>11628</v>
      </c>
      <c r="E80" s="29">
        <v>2.15</v>
      </c>
      <c r="F80" s="1">
        <v>40428</v>
      </c>
      <c r="G80" s="31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82</v>
      </c>
      <c r="C81" s="7" t="s">
        <v>10</v>
      </c>
      <c r="D81" s="16">
        <v>1592</v>
      </c>
      <c r="E81" s="32">
        <v>15.7</v>
      </c>
      <c r="F81" s="1">
        <v>40462</v>
      </c>
      <c r="G81" s="32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63</v>
      </c>
      <c r="C82" s="7" t="s">
        <v>10</v>
      </c>
      <c r="D82" s="16">
        <v>13477</v>
      </c>
      <c r="E82" s="29">
        <v>1.855</v>
      </c>
      <c r="F82" s="1">
        <v>40449</v>
      </c>
      <c r="G82" s="29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83</v>
      </c>
      <c r="C83" s="7" t="s">
        <v>10</v>
      </c>
      <c r="D83" s="16">
        <v>3816</v>
      </c>
      <c r="E83" s="30">
        <v>6.55</v>
      </c>
      <c r="F83" s="1">
        <v>40450</v>
      </c>
      <c r="G83" s="29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84</v>
      </c>
      <c r="C84" s="7" t="s">
        <v>21</v>
      </c>
      <c r="D84" s="16">
        <v>3410</v>
      </c>
      <c r="E84" s="30">
        <v>7.33</v>
      </c>
      <c r="F84" s="1">
        <v>40456</v>
      </c>
      <c r="G84" s="29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85</v>
      </c>
      <c r="C85" s="7" t="s">
        <v>10</v>
      </c>
      <c r="D85" s="16">
        <v>104166</v>
      </c>
      <c r="E85" s="30">
        <v>0.24</v>
      </c>
      <c r="F85" s="1">
        <v>40456</v>
      </c>
      <c r="G85" s="30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59</v>
      </c>
      <c r="C86" s="7" t="s">
        <v>10</v>
      </c>
      <c r="D86" s="16">
        <v>2174</v>
      </c>
      <c r="E86" s="30">
        <v>11.5</v>
      </c>
      <c r="F86" s="1">
        <v>40472</v>
      </c>
      <c r="G86" s="30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33</v>
      </c>
      <c r="C87" s="7" t="s">
        <v>10</v>
      </c>
      <c r="D87" s="16">
        <v>11013</v>
      </c>
      <c r="E87" s="30">
        <v>2.27</v>
      </c>
      <c r="F87" s="1">
        <v>40487</v>
      </c>
      <c r="G87" s="29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71</v>
      </c>
      <c r="C88" s="7" t="s">
        <v>10</v>
      </c>
      <c r="D88" s="16">
        <v>5617</v>
      </c>
      <c r="E88" s="30">
        <v>4.45</v>
      </c>
      <c r="F88" s="1">
        <v>40477</v>
      </c>
      <c r="G88" s="30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46</v>
      </c>
      <c r="C89" s="7" t="s">
        <v>10</v>
      </c>
      <c r="D89" s="16">
        <v>22727</v>
      </c>
      <c r="E89" s="30">
        <v>1.1</v>
      </c>
      <c r="F89" s="1">
        <v>40486</v>
      </c>
      <c r="G89" s="29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43</v>
      </c>
      <c r="C90" s="7" t="s">
        <v>10</v>
      </c>
      <c r="D90" s="16">
        <v>1650</v>
      </c>
      <c r="E90" s="30">
        <v>15.15</v>
      </c>
      <c r="F90" s="1">
        <v>40490</v>
      </c>
      <c r="G90" s="30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57</v>
      </c>
      <c r="C91" s="7" t="s">
        <v>10</v>
      </c>
      <c r="D91" s="16">
        <v>2653</v>
      </c>
      <c r="E91" s="30">
        <v>9.42</v>
      </c>
      <c r="F91" s="1">
        <v>40493</v>
      </c>
      <c r="G91" s="30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72</v>
      </c>
      <c r="C92" s="7" t="s">
        <v>21</v>
      </c>
      <c r="D92" s="16">
        <v>48543</v>
      </c>
      <c r="E92" s="29">
        <v>0.515</v>
      </c>
      <c r="F92" s="1">
        <v>40511</v>
      </c>
      <c r="G92" s="29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66</v>
      </c>
      <c r="C93" s="7" t="s">
        <v>10</v>
      </c>
      <c r="D93" s="16">
        <v>748</v>
      </c>
      <c r="E93" s="30">
        <v>33.4</v>
      </c>
      <c r="F93" s="1">
        <v>40511</v>
      </c>
      <c r="G93" s="30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26</v>
      </c>
      <c r="C94" s="7" t="s">
        <v>10</v>
      </c>
      <c r="D94" s="16">
        <v>7022</v>
      </c>
      <c r="E94" s="30">
        <v>3.56</v>
      </c>
      <c r="F94" s="1">
        <v>40516</v>
      </c>
      <c r="G94" s="29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82</v>
      </c>
      <c r="C95" s="7" t="s">
        <v>10</v>
      </c>
      <c r="D95" s="16">
        <v>1136</v>
      </c>
      <c r="E95" s="33">
        <v>22</v>
      </c>
      <c r="F95" s="1">
        <v>40533</v>
      </c>
      <c r="G95" s="32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36</v>
      </c>
      <c r="C96" s="7" t="s">
        <v>10</v>
      </c>
      <c r="D96" s="16">
        <v>3105</v>
      </c>
      <c r="E96" s="30">
        <v>8.05</v>
      </c>
      <c r="F96" s="1">
        <v>40547</v>
      </c>
      <c r="G96" s="34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86</v>
      </c>
      <c r="C97" s="7" t="s">
        <v>10</v>
      </c>
      <c r="D97" s="16">
        <v>1136</v>
      </c>
      <c r="E97" s="30">
        <v>22</v>
      </c>
      <c r="F97" s="1">
        <v>40547</v>
      </c>
      <c r="G97" s="30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47</v>
      </c>
      <c r="C98" s="7" t="s">
        <v>21</v>
      </c>
      <c r="D98" s="16">
        <v>30487</v>
      </c>
      <c r="E98" s="30">
        <v>0.82</v>
      </c>
      <c r="F98" s="1">
        <v>40555</v>
      </c>
      <c r="G98" s="29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87</v>
      </c>
      <c r="C99" s="7" t="s">
        <v>10</v>
      </c>
      <c r="D99" s="16">
        <v>2705</v>
      </c>
      <c r="E99" s="30">
        <v>9.24</v>
      </c>
      <c r="F99" s="1">
        <v>40560</v>
      </c>
      <c r="G99" s="30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64</v>
      </c>
      <c r="C100" s="7" t="s">
        <v>10</v>
      </c>
      <c r="D100" s="16">
        <v>7621</v>
      </c>
      <c r="E100" s="30">
        <v>3.28</v>
      </c>
      <c r="F100" s="1">
        <v>40556</v>
      </c>
      <c r="G100" s="30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36</v>
      </c>
      <c r="C101" s="7" t="s">
        <v>21</v>
      </c>
      <c r="D101" s="16">
        <v>3289</v>
      </c>
      <c r="E101" s="30">
        <v>7.6</v>
      </c>
      <c r="F101" s="1">
        <v>40568</v>
      </c>
      <c r="G101" s="30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47</v>
      </c>
      <c r="C102" s="7" t="s">
        <v>10</v>
      </c>
      <c r="D102" s="16">
        <v>27472</v>
      </c>
      <c r="E102" s="30">
        <v>0.91</v>
      </c>
      <c r="F102" s="1">
        <v>40568</v>
      </c>
      <c r="G102" s="30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71</v>
      </c>
      <c r="C103" s="7" t="s">
        <v>10</v>
      </c>
      <c r="D103" s="16">
        <v>6849</v>
      </c>
      <c r="E103" s="30">
        <v>3.65</v>
      </c>
      <c r="F103" s="1">
        <v>40589</v>
      </c>
      <c r="G103" s="29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83</v>
      </c>
      <c r="C104" s="7" t="s">
        <v>10</v>
      </c>
      <c r="D104" s="16">
        <v>3649</v>
      </c>
      <c r="E104" s="30">
        <v>6.85</v>
      </c>
      <c r="F104" s="1">
        <v>40595</v>
      </c>
      <c r="G104" s="30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88</v>
      </c>
      <c r="C105" s="7" t="s">
        <v>10</v>
      </c>
      <c r="D105" s="16">
        <v>2500</v>
      </c>
      <c r="E105" s="33">
        <v>10</v>
      </c>
      <c r="F105" s="1">
        <v>40627</v>
      </c>
      <c r="G105" s="30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43</v>
      </c>
      <c r="C106" s="7" t="s">
        <v>10</v>
      </c>
      <c r="D106" s="16">
        <v>1470</v>
      </c>
      <c r="E106" s="33">
        <v>17</v>
      </c>
      <c r="F106" s="1">
        <v>40637</v>
      </c>
      <c r="G106" s="30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89</v>
      </c>
      <c r="C107" s="7" t="s">
        <v>10</v>
      </c>
      <c r="D107" s="16">
        <v>4201</v>
      </c>
      <c r="E107" s="30">
        <v>5.95</v>
      </c>
      <c r="F107" s="1">
        <v>40639</v>
      </c>
      <c r="G107" s="30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59</v>
      </c>
      <c r="C108" s="7" t="s">
        <v>10</v>
      </c>
      <c r="D108" s="16">
        <v>3703</v>
      </c>
      <c r="E108" s="30">
        <v>6.75</v>
      </c>
      <c r="F108" s="1">
        <v>40640</v>
      </c>
      <c r="G108" s="30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90</v>
      </c>
      <c r="C109" s="7" t="s">
        <v>10</v>
      </c>
      <c r="D109" s="16">
        <v>3086</v>
      </c>
      <c r="E109" s="30">
        <v>8.1</v>
      </c>
      <c r="F109" s="1">
        <v>40644</v>
      </c>
      <c r="G109" s="30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82</v>
      </c>
      <c r="C110" s="7" t="s">
        <v>10</v>
      </c>
      <c r="D110" s="16">
        <v>1137</v>
      </c>
      <c r="E110" s="30">
        <v>21.98</v>
      </c>
      <c r="F110" s="1">
        <v>40654</v>
      </c>
      <c r="G110" s="30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66</v>
      </c>
      <c r="C111" s="7" t="s">
        <v>10</v>
      </c>
      <c r="D111" s="16">
        <v>672</v>
      </c>
      <c r="E111" s="30">
        <v>37.2</v>
      </c>
      <c r="F111" s="1">
        <v>40665</v>
      </c>
      <c r="G111" s="30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91</v>
      </c>
      <c r="C112" s="7" t="s">
        <v>10</v>
      </c>
      <c r="D112" s="16">
        <v>757</v>
      </c>
      <c r="E112" s="30">
        <v>33</v>
      </c>
      <c r="F112" s="1">
        <v>40676</v>
      </c>
      <c r="G112" s="30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66</v>
      </c>
      <c r="C113" s="7" t="s">
        <v>10</v>
      </c>
      <c r="D113" s="16">
        <v>676</v>
      </c>
      <c r="E113" s="30">
        <v>36.95</v>
      </c>
      <c r="F113" s="1">
        <v>40675</v>
      </c>
      <c r="G113" s="30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5">
        <v>25000</v>
      </c>
      <c r="P113" s="36">
        <v>10.2</v>
      </c>
      <c r="Q113" s="22"/>
    </row>
    <row r="114" spans="1:17" ht="12.75">
      <c r="A114" s="1">
        <v>40673</v>
      </c>
      <c r="B114" s="25" t="s">
        <v>92</v>
      </c>
      <c r="C114" s="7" t="s">
        <v>10</v>
      </c>
      <c r="D114" s="16">
        <v>24606</v>
      </c>
      <c r="E114" s="29">
        <v>1.016</v>
      </c>
      <c r="F114" s="1">
        <v>40676</v>
      </c>
      <c r="G114" s="29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37">
        <f>O113/P113</f>
        <v>2450.9803921568628</v>
      </c>
      <c r="P114" s="38"/>
      <c r="Q114" s="22"/>
    </row>
    <row r="115" spans="1:17" ht="12.75">
      <c r="A115" s="1">
        <v>40682</v>
      </c>
      <c r="B115" s="25" t="s">
        <v>81</v>
      </c>
      <c r="C115" s="7" t="s">
        <v>10</v>
      </c>
      <c r="D115" s="16">
        <v>1712</v>
      </c>
      <c r="E115" s="30">
        <v>14.6</v>
      </c>
      <c r="F115" s="1">
        <v>40686</v>
      </c>
      <c r="G115" s="30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74</v>
      </c>
      <c r="C116" s="7" t="s">
        <v>10</v>
      </c>
      <c r="D116" s="16">
        <v>6641</v>
      </c>
      <c r="E116" s="29">
        <v>3.764</v>
      </c>
      <c r="F116" s="1">
        <v>40690</v>
      </c>
      <c r="G116" s="29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93</v>
      </c>
      <c r="C117" s="7" t="s">
        <v>10</v>
      </c>
      <c r="D117" s="16">
        <v>1270</v>
      </c>
      <c r="E117" s="30">
        <v>19.68</v>
      </c>
      <c r="F117" s="1">
        <v>40694</v>
      </c>
      <c r="G117" s="30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95</v>
      </c>
      <c r="C118" s="7" t="s">
        <v>10</v>
      </c>
      <c r="D118" s="16">
        <v>14326</v>
      </c>
      <c r="E118" s="29">
        <v>1.745</v>
      </c>
      <c r="F118" s="1">
        <v>40717</v>
      </c>
      <c r="G118" s="29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80</v>
      </c>
      <c r="C119" s="7" t="s">
        <v>10</v>
      </c>
      <c r="D119" s="16">
        <v>4595</v>
      </c>
      <c r="E119" s="29">
        <v>5.44</v>
      </c>
      <c r="F119" s="1">
        <v>40728</v>
      </c>
      <c r="G119" s="29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88</v>
      </c>
      <c r="C120" s="7" t="s">
        <v>10</v>
      </c>
      <c r="D120" s="16">
        <v>3030</v>
      </c>
      <c r="E120" s="30">
        <v>8.25</v>
      </c>
      <c r="F120" s="1">
        <v>40742</v>
      </c>
      <c r="G120" s="30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73</v>
      </c>
      <c r="C121" s="7" t="s">
        <v>10</v>
      </c>
      <c r="D121" s="16">
        <v>3405</v>
      </c>
      <c r="E121" s="30">
        <v>7.34</v>
      </c>
      <c r="F121" s="1">
        <v>40743</v>
      </c>
      <c r="G121" s="30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66</v>
      </c>
      <c r="C122" s="7" t="s">
        <v>10</v>
      </c>
      <c r="D122" s="16">
        <v>684</v>
      </c>
      <c r="E122" s="30">
        <v>36.55</v>
      </c>
      <c r="F122" s="1">
        <v>40751</v>
      </c>
      <c r="G122" s="30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92</v>
      </c>
      <c r="C123" s="7" t="s">
        <v>10</v>
      </c>
      <c r="D123" s="16">
        <v>96711</v>
      </c>
      <c r="E123" s="31">
        <v>0.2585</v>
      </c>
      <c r="F123" s="1">
        <v>40746</v>
      </c>
      <c r="G123" s="31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95</v>
      </c>
      <c r="C124" s="7" t="s">
        <v>10</v>
      </c>
      <c r="D124" s="16">
        <v>15033</v>
      </c>
      <c r="E124" s="30">
        <v>1.663</v>
      </c>
      <c r="F124" s="1">
        <v>40749</v>
      </c>
      <c r="G124" s="31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96</v>
      </c>
      <c r="C125" s="7" t="s">
        <v>10</v>
      </c>
      <c r="D125" s="16">
        <v>15432</v>
      </c>
      <c r="E125" s="30">
        <v>1.62</v>
      </c>
      <c r="F125" s="1">
        <v>40798</v>
      </c>
      <c r="G125" s="30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95</v>
      </c>
      <c r="C126" s="7" t="s">
        <v>10</v>
      </c>
      <c r="D126" s="16">
        <v>26881</v>
      </c>
      <c r="E126" s="30">
        <v>0.93</v>
      </c>
      <c r="F126" s="1">
        <v>40801</v>
      </c>
      <c r="G126" s="30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92</v>
      </c>
      <c r="C127" s="7" t="s">
        <v>10</v>
      </c>
      <c r="D127" s="16">
        <v>82781</v>
      </c>
      <c r="E127" s="29">
        <v>0.302</v>
      </c>
      <c r="F127" s="1">
        <v>40809</v>
      </c>
      <c r="G127" s="29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63</v>
      </c>
      <c r="C128" s="7" t="s">
        <v>10</v>
      </c>
      <c r="D128" s="16">
        <v>36390</v>
      </c>
      <c r="E128" s="29">
        <v>0.687</v>
      </c>
      <c r="F128" s="1">
        <v>40815</v>
      </c>
      <c r="G128" s="29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33</v>
      </c>
      <c r="C129" s="7" t="s">
        <v>10</v>
      </c>
      <c r="D129" s="16">
        <v>13736</v>
      </c>
      <c r="E129" s="29">
        <v>1.82</v>
      </c>
      <c r="F129" s="1">
        <v>40823</v>
      </c>
      <c r="G129" s="29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63</v>
      </c>
      <c r="C130" s="7" t="s">
        <v>10</v>
      </c>
      <c r="D130" s="16">
        <v>29904</v>
      </c>
      <c r="E130" s="29">
        <v>0.836</v>
      </c>
      <c r="F130" s="1">
        <v>40826</v>
      </c>
      <c r="G130" s="29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97</v>
      </c>
      <c r="C131" s="7" t="s">
        <v>21</v>
      </c>
      <c r="D131" s="16">
        <v>6067</v>
      </c>
      <c r="E131" s="30">
        <v>4.12</v>
      </c>
      <c r="F131" s="1">
        <v>40840</v>
      </c>
      <c r="G131" s="29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87</v>
      </c>
      <c r="C132" s="7" t="s">
        <v>10</v>
      </c>
      <c r="D132" s="16">
        <v>2403</v>
      </c>
      <c r="E132" s="32">
        <v>10.4</v>
      </c>
      <c r="F132" s="1">
        <v>40857</v>
      </c>
      <c r="G132" s="30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98</v>
      </c>
      <c r="C133" s="7" t="s">
        <v>10</v>
      </c>
      <c r="D133" s="16">
        <v>3324</v>
      </c>
      <c r="E133" s="30">
        <v>7.52</v>
      </c>
      <c r="F133" s="1">
        <v>40851</v>
      </c>
      <c r="G133" s="30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57</v>
      </c>
      <c r="C134" s="7" t="s">
        <v>10</v>
      </c>
      <c r="D134" s="16">
        <v>8278</v>
      </c>
      <c r="E134" s="30">
        <v>3.02</v>
      </c>
      <c r="F134" s="1">
        <v>40882</v>
      </c>
      <c r="G134" s="30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91</v>
      </c>
      <c r="C135" s="7" t="s">
        <v>10</v>
      </c>
      <c r="D135" s="16">
        <v>1298</v>
      </c>
      <c r="E135" s="30">
        <v>19.25</v>
      </c>
      <c r="F135" s="1">
        <v>40913</v>
      </c>
      <c r="G135" s="30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86</v>
      </c>
      <c r="C136" s="7" t="s">
        <v>10</v>
      </c>
      <c r="D136" s="16">
        <v>1131</v>
      </c>
      <c r="E136" s="30">
        <v>22.1</v>
      </c>
      <c r="F136" s="1">
        <v>40920</v>
      </c>
      <c r="G136" s="30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47</v>
      </c>
      <c r="C137" s="7" t="s">
        <v>10</v>
      </c>
      <c r="D137" s="16">
        <v>123153</v>
      </c>
      <c r="E137" s="29">
        <v>0.203</v>
      </c>
      <c r="F137" s="1">
        <v>40920</v>
      </c>
      <c r="G137" s="29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33</v>
      </c>
      <c r="C138" s="7" t="s">
        <v>10</v>
      </c>
      <c r="D138" s="16">
        <v>10204</v>
      </c>
      <c r="E138" s="29">
        <v>2.45</v>
      </c>
      <c r="F138" s="1">
        <v>40929</v>
      </c>
      <c r="G138" s="29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99</v>
      </c>
      <c r="C139" s="7" t="s">
        <v>10</v>
      </c>
      <c r="D139" s="16">
        <v>76805</v>
      </c>
      <c r="E139" s="29">
        <v>0.3255</v>
      </c>
      <c r="F139" s="1">
        <v>40931</v>
      </c>
      <c r="G139" s="29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94</v>
      </c>
      <c r="C140" s="7" t="s">
        <v>10</v>
      </c>
      <c r="D140" s="16">
        <v>7163</v>
      </c>
      <c r="E140" s="30">
        <v>3.49</v>
      </c>
      <c r="F140" s="1">
        <v>40946</v>
      </c>
      <c r="G140" s="30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66</v>
      </c>
      <c r="C141" s="7" t="s">
        <v>10</v>
      </c>
      <c r="D141" s="16">
        <v>692</v>
      </c>
      <c r="E141" s="39">
        <v>36.15</v>
      </c>
      <c r="F141" s="1">
        <v>40946</v>
      </c>
      <c r="G141" s="39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100</v>
      </c>
      <c r="C142" s="7" t="s">
        <v>10</v>
      </c>
      <c r="D142" s="16">
        <v>32051</v>
      </c>
      <c r="E142" s="39">
        <v>0.78</v>
      </c>
      <c r="F142" s="1">
        <v>40953</v>
      </c>
      <c r="G142" s="41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101</v>
      </c>
      <c r="C143" s="7" t="s">
        <v>10</v>
      </c>
      <c r="D143" s="16">
        <v>5000</v>
      </c>
      <c r="E143" s="40">
        <v>5</v>
      </c>
      <c r="F143" s="1">
        <v>40955</v>
      </c>
      <c r="G143" s="41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86</v>
      </c>
      <c r="C144" s="7" t="s">
        <v>10</v>
      </c>
      <c r="D144" s="16">
        <v>971</v>
      </c>
      <c r="E144" s="39">
        <v>25.75</v>
      </c>
      <c r="F144" s="1">
        <v>40960</v>
      </c>
      <c r="G144" s="39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82</v>
      </c>
      <c r="C145" s="7" t="s">
        <v>10</v>
      </c>
      <c r="D145" s="16">
        <v>1316</v>
      </c>
      <c r="E145" s="40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102</v>
      </c>
      <c r="C146" s="7" t="s">
        <v>10</v>
      </c>
      <c r="D146" s="16">
        <v>3981</v>
      </c>
      <c r="E146" s="39">
        <v>6.28</v>
      </c>
      <c r="F146" s="1">
        <v>40961</v>
      </c>
      <c r="G146" s="39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82</v>
      </c>
      <c r="C147" s="7" t="s">
        <v>10</v>
      </c>
      <c r="D147" s="16">
        <v>1289</v>
      </c>
      <c r="E147" s="39">
        <v>19.4</v>
      </c>
      <c r="F147" s="1">
        <v>40973</v>
      </c>
      <c r="G147" s="39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82</v>
      </c>
      <c r="C148" s="7" t="s">
        <v>10</v>
      </c>
      <c r="D148" s="16">
        <v>1282</v>
      </c>
      <c r="E148" s="39">
        <v>19.5</v>
      </c>
      <c r="F148" s="1">
        <v>40988</v>
      </c>
      <c r="G148" s="39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108</v>
      </c>
      <c r="Q148" s="22"/>
    </row>
    <row r="149" spans="1:17" ht="12.75">
      <c r="A149" s="1">
        <v>40991</v>
      </c>
      <c r="B149" s="25" t="s">
        <v>33</v>
      </c>
      <c r="C149" s="7" t="s">
        <v>10</v>
      </c>
      <c r="D149" s="16">
        <v>8090</v>
      </c>
      <c r="E149" s="39">
        <v>3.09</v>
      </c>
      <c r="F149" s="1">
        <v>40996</v>
      </c>
      <c r="G149" s="39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81</v>
      </c>
      <c r="C150" s="7" t="s">
        <v>10</v>
      </c>
      <c r="D150" s="16">
        <v>1871</v>
      </c>
      <c r="E150" s="39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104</v>
      </c>
      <c r="C151" s="7" t="s">
        <v>10</v>
      </c>
      <c r="D151" s="16">
        <v>290</v>
      </c>
      <c r="E151" s="39">
        <v>86</v>
      </c>
      <c r="F151" s="1">
        <v>41019</v>
      </c>
      <c r="G151" s="39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33</v>
      </c>
      <c r="C152" s="7" t="s">
        <v>10</v>
      </c>
      <c r="D152" s="16">
        <v>8333</v>
      </c>
      <c r="E152" s="39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67</v>
      </c>
      <c r="C153" s="7" t="s">
        <v>21</v>
      </c>
      <c r="D153" s="16">
        <v>2596</v>
      </c>
      <c r="E153" s="39">
        <v>9.53</v>
      </c>
      <c r="F153" s="1">
        <v>41044</v>
      </c>
      <c r="G153" s="39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47</v>
      </c>
      <c r="C154" s="7" t="s">
        <v>10</v>
      </c>
      <c r="D154" s="16">
        <v>116822</v>
      </c>
      <c r="E154" s="41">
        <v>0.214</v>
      </c>
      <c r="F154" s="1">
        <v>41052</v>
      </c>
      <c r="G154" s="41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59</v>
      </c>
      <c r="C155" s="7" t="s">
        <v>10</v>
      </c>
      <c r="D155" s="16">
        <v>6394</v>
      </c>
      <c r="E155" s="41">
        <v>3.91</v>
      </c>
      <c r="F155" s="1">
        <v>41057</v>
      </c>
      <c r="G155" s="41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47</v>
      </c>
      <c r="C156" s="7" t="s">
        <v>21</v>
      </c>
      <c r="D156" s="16">
        <v>125000</v>
      </c>
      <c r="E156" s="42">
        <v>0.2</v>
      </c>
      <c r="F156" s="1">
        <v>41064</v>
      </c>
      <c r="G156" s="41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103</v>
      </c>
      <c r="C157" s="7" t="s">
        <v>10</v>
      </c>
      <c r="D157" s="16">
        <v>39063</v>
      </c>
      <c r="E157" s="39">
        <v>0.64</v>
      </c>
      <c r="F157" s="1">
        <v>41071</v>
      </c>
      <c r="G157" s="39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102</v>
      </c>
      <c r="C158" s="7" t="s">
        <v>10</v>
      </c>
      <c r="D158" s="16">
        <v>7436</v>
      </c>
      <c r="E158" s="39">
        <v>3.362</v>
      </c>
      <c r="F158" s="1">
        <v>41067</v>
      </c>
      <c r="G158" s="39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63</v>
      </c>
      <c r="C159" s="7" t="s">
        <v>10</v>
      </c>
      <c r="D159" s="16">
        <v>9470</v>
      </c>
      <c r="E159" s="39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47</v>
      </c>
      <c r="C160" s="7" t="s">
        <v>10</v>
      </c>
      <c r="D160" s="16">
        <v>132275</v>
      </c>
      <c r="E160" s="41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57</v>
      </c>
      <c r="C161" s="7" t="s">
        <v>21</v>
      </c>
      <c r="D161" s="16">
        <v>7813</v>
      </c>
      <c r="E161" s="42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47</v>
      </c>
      <c r="C162" s="7" t="s">
        <v>21</v>
      </c>
      <c r="D162" s="16">
        <v>138888</v>
      </c>
      <c r="E162" s="39">
        <v>0.18</v>
      </c>
      <c r="F162" s="1">
        <v>41103</v>
      </c>
      <c r="G162" s="39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44</v>
      </c>
      <c r="C163" s="7" t="s">
        <v>21</v>
      </c>
      <c r="D163" s="16">
        <v>64935</v>
      </c>
      <c r="E163" s="41">
        <v>0.385</v>
      </c>
      <c r="F163" s="1">
        <v>41108</v>
      </c>
      <c r="G163" s="41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100</v>
      </c>
      <c r="C164" s="7" t="s">
        <v>10</v>
      </c>
      <c r="D164" s="16">
        <v>44405</v>
      </c>
      <c r="E164" s="41">
        <v>0.563</v>
      </c>
      <c r="F164" s="1">
        <v>41109</v>
      </c>
      <c r="G164" s="41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88</v>
      </c>
      <c r="C165" s="7" t="s">
        <v>10</v>
      </c>
      <c r="D165" s="16">
        <v>3311</v>
      </c>
      <c r="E165" s="41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37</v>
      </c>
      <c r="C166" s="7" t="s">
        <v>10</v>
      </c>
      <c r="D166" s="16">
        <v>1562</v>
      </c>
      <c r="E166" s="40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102</v>
      </c>
      <c r="C167" s="7" t="s">
        <v>10</v>
      </c>
      <c r="D167" s="16">
        <v>5682</v>
      </c>
      <c r="E167" s="42">
        <v>4.4</v>
      </c>
      <c r="F167" s="1">
        <v>41159</v>
      </c>
      <c r="G167" s="39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105</v>
      </c>
      <c r="C168" s="7" t="s">
        <v>10</v>
      </c>
      <c r="D168" s="16">
        <v>35714</v>
      </c>
      <c r="E168" s="42">
        <v>0.7</v>
      </c>
      <c r="F168" s="1">
        <v>41164</v>
      </c>
      <c r="G168" s="39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33</v>
      </c>
      <c r="C169" s="7" t="s">
        <v>10</v>
      </c>
      <c r="D169" s="16">
        <v>7987</v>
      </c>
      <c r="E169" s="39">
        <v>3.13</v>
      </c>
      <c r="F169" s="1">
        <v>41194</v>
      </c>
      <c r="G169" s="39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37</v>
      </c>
      <c r="C170" s="7" t="s">
        <v>10</v>
      </c>
      <c r="D170" s="16">
        <v>1420</v>
      </c>
      <c r="E170" s="39">
        <v>17.6</v>
      </c>
      <c r="F170" s="1">
        <v>41194</v>
      </c>
      <c r="G170" s="39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82</v>
      </c>
      <c r="C171" s="7" t="s">
        <v>10</v>
      </c>
      <c r="D171" s="16">
        <v>1228</v>
      </c>
      <c r="E171" s="39">
        <v>20.35</v>
      </c>
      <c r="F171" s="1">
        <v>41192</v>
      </c>
      <c r="G171" s="39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33</v>
      </c>
      <c r="C172" s="7" t="s">
        <v>10</v>
      </c>
      <c r="D172" s="16">
        <v>7440</v>
      </c>
      <c r="E172" s="39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50</v>
      </c>
      <c r="C173" s="7" t="s">
        <v>10</v>
      </c>
      <c r="D173" s="16">
        <v>5643</v>
      </c>
      <c r="E173" s="39">
        <v>4.43</v>
      </c>
      <c r="F173" s="1">
        <v>41211</v>
      </c>
      <c r="G173" s="39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106</v>
      </c>
      <c r="C174" s="7" t="s">
        <v>21</v>
      </c>
      <c r="D174" s="16">
        <v>1567</v>
      </c>
      <c r="E174" s="39">
        <v>15.95</v>
      </c>
      <c r="F174" s="1">
        <v>41212</v>
      </c>
      <c r="G174" s="39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38</v>
      </c>
      <c r="C175" s="7" t="s">
        <v>21</v>
      </c>
      <c r="D175" s="16">
        <v>63291</v>
      </c>
      <c r="E175" s="41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64</v>
      </c>
      <c r="C176" s="7" t="s">
        <v>10</v>
      </c>
      <c r="D176" s="16">
        <v>6443</v>
      </c>
      <c r="E176" s="39">
        <v>3.88</v>
      </c>
      <c r="F176" s="1">
        <v>41220</v>
      </c>
      <c r="G176" s="39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59</v>
      </c>
      <c r="C177" s="7" t="s">
        <v>10</v>
      </c>
      <c r="D177" s="16">
        <v>6793</v>
      </c>
      <c r="E177" s="39">
        <v>3.68</v>
      </c>
      <c r="F177" s="1">
        <v>41220</v>
      </c>
      <c r="G177" s="39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47</v>
      </c>
      <c r="C178" s="7" t="s">
        <v>10</v>
      </c>
      <c r="D178" s="16">
        <v>125000</v>
      </c>
      <c r="E178" s="39">
        <v>0.2</v>
      </c>
      <c r="F178" s="1">
        <v>41261</v>
      </c>
      <c r="G178" s="39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94</v>
      </c>
      <c r="C179" s="7" t="s">
        <v>10</v>
      </c>
      <c r="D179" s="16">
        <v>7678</v>
      </c>
      <c r="E179" s="41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88</v>
      </c>
      <c r="C180" s="7" t="s">
        <v>10</v>
      </c>
      <c r="D180" s="16">
        <v>2857</v>
      </c>
      <c r="E180" s="39">
        <v>8.75</v>
      </c>
      <c r="F180" s="1">
        <v>41265</v>
      </c>
      <c r="G180" s="39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107</v>
      </c>
      <c r="C181" s="7" t="s">
        <v>21</v>
      </c>
      <c r="D181" s="16">
        <v>6739</v>
      </c>
      <c r="E181" s="39">
        <v>3.71</v>
      </c>
      <c r="F181" s="1">
        <v>41283</v>
      </c>
      <c r="G181" s="41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81</v>
      </c>
      <c r="C182" s="7" t="s">
        <v>10</v>
      </c>
      <c r="D182" s="16">
        <v>1613</v>
      </c>
      <c r="E182" s="39">
        <v>15.5</v>
      </c>
      <c r="F182" s="1">
        <v>41288</v>
      </c>
      <c r="G182" s="39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104</v>
      </c>
      <c r="C183" s="7" t="s">
        <v>10</v>
      </c>
      <c r="D183" s="16">
        <v>248</v>
      </c>
      <c r="E183" s="39">
        <v>100.8</v>
      </c>
      <c r="F183" s="1">
        <v>41303</v>
      </c>
      <c r="G183" s="39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72</v>
      </c>
      <c r="C184" s="7" t="s">
        <v>10</v>
      </c>
      <c r="D184" s="16">
        <v>11628</v>
      </c>
      <c r="E184" s="39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33</v>
      </c>
      <c r="C185" s="7" t="s">
        <v>10</v>
      </c>
      <c r="D185" s="16">
        <v>6414</v>
      </c>
      <c r="E185" s="39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66</v>
      </c>
      <c r="C186" s="7" t="s">
        <v>10</v>
      </c>
      <c r="D186" s="16">
        <v>1208</v>
      </c>
      <c r="E186" s="39">
        <v>20.69</v>
      </c>
      <c r="F186" s="1">
        <v>41306</v>
      </c>
      <c r="G186" s="39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82</v>
      </c>
      <c r="C187" s="7" t="s">
        <v>10</v>
      </c>
      <c r="D187" s="16">
        <v>1136</v>
      </c>
      <c r="E187" s="40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106</v>
      </c>
      <c r="C188" s="7" t="s">
        <v>10</v>
      </c>
      <c r="D188" s="16">
        <v>1250</v>
      </c>
      <c r="E188" s="40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64</v>
      </c>
      <c r="C189" s="7" t="s">
        <v>10</v>
      </c>
      <c r="D189" s="16">
        <v>5556</v>
      </c>
      <c r="E189" s="42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109</v>
      </c>
      <c r="C190" s="7" t="s">
        <v>10</v>
      </c>
      <c r="D190" s="16">
        <v>50403</v>
      </c>
      <c r="E190" s="41">
        <v>0.496</v>
      </c>
      <c r="F190" s="1">
        <v>41342</v>
      </c>
      <c r="G190" s="41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110</v>
      </c>
      <c r="C191" s="7" t="s">
        <v>10</v>
      </c>
      <c r="D191" s="16">
        <v>1667</v>
      </c>
      <c r="E191" s="40">
        <v>15</v>
      </c>
      <c r="F191" s="1">
        <v>41351</v>
      </c>
      <c r="G191" s="40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102</v>
      </c>
      <c r="C192" s="7" t="s">
        <v>21</v>
      </c>
      <c r="D192" s="16">
        <v>4699</v>
      </c>
      <c r="E192" s="39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111</v>
      </c>
      <c r="C193" s="7" t="s">
        <v>10</v>
      </c>
      <c r="D193" s="16">
        <v>656</v>
      </c>
      <c r="E193" s="39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62</v>
      </c>
      <c r="C194" s="7" t="s">
        <v>10</v>
      </c>
      <c r="D194" s="16">
        <v>13158</v>
      </c>
      <c r="E194" s="39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47</v>
      </c>
      <c r="C195" s="7" t="s">
        <v>21</v>
      </c>
      <c r="D195" s="16">
        <v>125000</v>
      </c>
      <c r="E195" s="39">
        <v>0.2</v>
      </c>
      <c r="F195" s="1">
        <v>41355</v>
      </c>
      <c r="G195" s="41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95</v>
      </c>
      <c r="C196" s="7" t="s">
        <v>10</v>
      </c>
      <c r="D196" s="16">
        <v>21186</v>
      </c>
      <c r="E196" s="39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47</v>
      </c>
      <c r="C197" s="7" t="s">
        <v>10</v>
      </c>
      <c r="D197" s="16">
        <v>131579</v>
      </c>
      <c r="E197" s="39">
        <v>0.19</v>
      </c>
      <c r="F197" s="1">
        <v>41387</v>
      </c>
      <c r="G197" s="39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57</v>
      </c>
      <c r="C198" s="7" t="s">
        <v>10</v>
      </c>
      <c r="D198" s="16">
        <v>6158</v>
      </c>
      <c r="E198" s="39">
        <v>4.06</v>
      </c>
      <c r="F198" s="1">
        <v>41388</v>
      </c>
      <c r="G198" s="39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37</v>
      </c>
      <c r="C199" s="7" t="s">
        <v>10</v>
      </c>
      <c r="D199" s="16">
        <v>1282</v>
      </c>
      <c r="E199" s="39">
        <v>19.5</v>
      </c>
      <c r="F199" s="1">
        <v>41394</v>
      </c>
      <c r="G199" s="39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66</v>
      </c>
      <c r="C200" s="7" t="s">
        <v>10</v>
      </c>
      <c r="D200" s="16">
        <v>1133</v>
      </c>
      <c r="E200" s="39">
        <v>22.06</v>
      </c>
      <c r="F200" s="1">
        <v>41408</v>
      </c>
      <c r="G200" s="39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62</v>
      </c>
      <c r="C201" s="7" t="s">
        <v>10</v>
      </c>
      <c r="D201" s="16">
        <v>10684</v>
      </c>
      <c r="E201" s="39">
        <v>2.34</v>
      </c>
      <c r="F201" s="1">
        <v>41423</v>
      </c>
      <c r="G201" s="39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46</v>
      </c>
      <c r="C202" s="7" t="s">
        <v>10</v>
      </c>
      <c r="D202" s="16">
        <v>37879</v>
      </c>
      <c r="E202" s="39">
        <v>0.66</v>
      </c>
      <c r="F202" s="1">
        <v>41417</v>
      </c>
      <c r="G202" s="41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109</v>
      </c>
      <c r="C203" s="7" t="s">
        <v>21</v>
      </c>
      <c r="D203" s="16">
        <v>57077</v>
      </c>
      <c r="E203" s="41">
        <v>0.438</v>
      </c>
      <c r="F203" s="1">
        <v>41435</v>
      </c>
      <c r="G203" s="41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47</v>
      </c>
      <c r="C204" s="7" t="s">
        <v>10</v>
      </c>
      <c r="D204" s="16">
        <v>100000</v>
      </c>
      <c r="E204" s="39">
        <v>0.25</v>
      </c>
      <c r="F204" s="1">
        <v>41431</v>
      </c>
      <c r="G204" s="39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73</v>
      </c>
      <c r="C205" s="7" t="s">
        <v>10</v>
      </c>
      <c r="D205" s="16">
        <v>2768</v>
      </c>
      <c r="E205" s="39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46</v>
      </c>
      <c r="C206" s="7" t="s">
        <v>10</v>
      </c>
      <c r="D206" s="16">
        <v>45871</v>
      </c>
      <c r="E206" s="41">
        <v>0.545</v>
      </c>
      <c r="F206" s="1">
        <v>41445</v>
      </c>
      <c r="G206" s="41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91</v>
      </c>
      <c r="C207" s="7" t="s">
        <v>10</v>
      </c>
      <c r="D207" s="16">
        <v>806</v>
      </c>
      <c r="E207" s="40">
        <v>31</v>
      </c>
      <c r="F207" s="1">
        <v>41449</v>
      </c>
      <c r="G207" s="39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66</v>
      </c>
      <c r="C208" s="7" t="s">
        <v>10</v>
      </c>
      <c r="D208" s="16">
        <v>1887</v>
      </c>
      <c r="E208" s="39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109</v>
      </c>
      <c r="C209" s="7" t="s">
        <v>10</v>
      </c>
      <c r="D209" s="16">
        <v>78125</v>
      </c>
      <c r="E209" s="39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90</v>
      </c>
      <c r="C210" s="7" t="s">
        <v>10</v>
      </c>
      <c r="D210" s="16">
        <v>1613</v>
      </c>
      <c r="E210" s="39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95</v>
      </c>
      <c r="C211" s="7" t="s">
        <v>10</v>
      </c>
      <c r="D211" s="16">
        <v>15509</v>
      </c>
      <c r="E211" s="39">
        <v>1.612</v>
      </c>
      <c r="F211" s="1">
        <v>41542</v>
      </c>
      <c r="G211" s="39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43</v>
      </c>
      <c r="C212" s="7" t="s">
        <v>10</v>
      </c>
      <c r="D212" s="16">
        <v>1404</v>
      </c>
      <c r="E212" s="39">
        <v>17.8</v>
      </c>
      <c r="F212" s="1">
        <v>41537</v>
      </c>
      <c r="G212" s="39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81</v>
      </c>
      <c r="C213" s="7" t="s">
        <v>10</v>
      </c>
      <c r="D213" s="16">
        <v>1362</v>
      </c>
      <c r="E213" s="39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91</v>
      </c>
      <c r="C214" s="7" t="s">
        <v>10</v>
      </c>
      <c r="D214" s="16">
        <v>758</v>
      </c>
      <c r="E214" s="40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112</v>
      </c>
      <c r="C215" s="7" t="s">
        <v>21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87</v>
      </c>
      <c r="C216" s="7" t="s">
        <v>10</v>
      </c>
      <c r="D216" s="16">
        <v>862</v>
      </c>
      <c r="E216" s="40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43</v>
      </c>
      <c r="C217" s="7" t="s">
        <v>21</v>
      </c>
      <c r="D217" s="16">
        <v>1515</v>
      </c>
      <c r="E217" s="42">
        <v>16.5</v>
      </c>
      <c r="F217" s="1">
        <v>41605</v>
      </c>
      <c r="G217" s="39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114</v>
      </c>
      <c r="C218" s="7" t="s">
        <v>10</v>
      </c>
      <c r="D218" s="16">
        <v>996</v>
      </c>
      <c r="E218" s="42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112</v>
      </c>
      <c r="C219" s="7" t="s">
        <v>21</v>
      </c>
      <c r="D219" s="16">
        <v>3048</v>
      </c>
      <c r="E219" s="28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44</v>
      </c>
      <c r="C220" s="7" t="s">
        <v>21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43</v>
      </c>
      <c r="C221" s="7" t="s">
        <v>21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106</v>
      </c>
      <c r="C222" s="7" t="s">
        <v>10</v>
      </c>
      <c r="D222" s="16">
        <v>1009</v>
      </c>
      <c r="E222" s="39">
        <v>24.77</v>
      </c>
      <c r="F222" s="1">
        <v>41653</v>
      </c>
      <c r="G222" s="39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115</v>
      </c>
      <c r="C223" s="7" t="s">
        <v>21</v>
      </c>
      <c r="D223" s="16">
        <v>1142</v>
      </c>
      <c r="E223" s="28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106</v>
      </c>
      <c r="C224" s="7" t="s">
        <v>21</v>
      </c>
      <c r="D224" s="16">
        <v>1046</v>
      </c>
      <c r="E224" s="28">
        <v>23.9</v>
      </c>
      <c r="F224" s="1">
        <v>41664</v>
      </c>
      <c r="G224" s="28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113</v>
      </c>
      <c r="C225" s="7" t="s">
        <v>10</v>
      </c>
      <c r="D225" s="16">
        <v>1116</v>
      </c>
      <c r="E225" s="39">
        <v>22.4</v>
      </c>
      <c r="F225" s="1">
        <v>41717</v>
      </c>
      <c r="G225" s="39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47</v>
      </c>
      <c r="C226" s="7" t="s">
        <v>21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95</v>
      </c>
      <c r="C227" s="7" t="s">
        <v>10</v>
      </c>
      <c r="D227" s="16">
        <v>10775</v>
      </c>
      <c r="E227" s="39">
        <v>2.32</v>
      </c>
      <c r="F227" s="1">
        <v>41730</v>
      </c>
      <c r="G227" s="39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116</v>
      </c>
      <c r="C228" s="7" t="s">
        <v>10</v>
      </c>
      <c r="D228" s="16">
        <v>3030</v>
      </c>
      <c r="E228" s="39">
        <v>8.25</v>
      </c>
      <c r="F228" s="1">
        <v>41737</v>
      </c>
      <c r="G228" s="39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67</v>
      </c>
      <c r="C229" s="7" t="s">
        <v>10</v>
      </c>
      <c r="D229" s="16">
        <v>1515</v>
      </c>
      <c r="E229" s="39">
        <v>16.5</v>
      </c>
      <c r="F229" s="1">
        <v>41738</v>
      </c>
      <c r="G229" s="39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46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96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78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43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47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43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117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118</v>
      </c>
      <c r="Q236" s="22"/>
    </row>
    <row r="237" spans="1:17" ht="12.75">
      <c r="A237" s="1">
        <v>41926</v>
      </c>
      <c r="B237" s="25" t="s">
        <v>73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86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43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3" t="s">
        <v>119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121</v>
      </c>
      <c r="Q240" s="22"/>
    </row>
    <row r="241" spans="1:17" ht="12.75">
      <c r="A241" s="1">
        <v>41954</v>
      </c>
      <c r="B241" s="43" t="s">
        <v>44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3" t="s">
        <v>120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3" t="s">
        <v>46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3" t="s">
        <v>66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3" t="s">
        <v>52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3" t="s">
        <v>57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3" t="s">
        <v>81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3" t="s">
        <v>67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4"/>
      <c r="Q248" s="22"/>
    </row>
    <row r="249" spans="1:17" ht="12.75">
      <c r="A249" s="1">
        <v>42095</v>
      </c>
      <c r="B249" s="43" t="s">
        <v>94</v>
      </c>
      <c r="C249" s="7" t="s">
        <v>10</v>
      </c>
      <c r="D249" s="16">
        <v>3424</v>
      </c>
      <c r="E249" s="28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3" t="s">
        <v>50</v>
      </c>
      <c r="C250" s="7" t="s">
        <v>10</v>
      </c>
      <c r="D250" s="16">
        <v>2732</v>
      </c>
      <c r="E250" s="28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3" t="s">
        <v>116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3" t="s">
        <v>57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3" t="s">
        <v>86</v>
      </c>
      <c r="C253" s="7" t="s">
        <v>10</v>
      </c>
      <c r="D253" s="16">
        <v>400</v>
      </c>
      <c r="E253" s="28">
        <v>62.5</v>
      </c>
      <c r="F253" s="1">
        <v>42297</v>
      </c>
      <c r="G253" s="28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3" t="s">
        <v>112</v>
      </c>
      <c r="C254" s="7" t="s">
        <v>10</v>
      </c>
      <c r="D254" s="16">
        <v>4266</v>
      </c>
      <c r="E254" s="28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3" t="s">
        <v>106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3" t="s">
        <v>78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3" t="s">
        <v>79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3" t="s">
        <v>107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3" t="s">
        <v>74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123</v>
      </c>
      <c r="Q259" s="22">
        <f>IF(P259=0,0,Q258+P259)</f>
        <v>0</v>
      </c>
    </row>
    <row r="260" spans="1:17" ht="12.75">
      <c r="A260" s="1">
        <v>42425</v>
      </c>
      <c r="B260" s="43" t="s">
        <v>67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3" t="s">
        <v>46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3" t="s">
        <v>86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3" t="s">
        <v>122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3" t="s">
        <v>43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124</v>
      </c>
      <c r="Q264" s="22">
        <f t="shared" si="216"/>
        <v>0</v>
      </c>
    </row>
    <row r="265" spans="1:17" ht="12.75">
      <c r="A265" s="1">
        <v>42500</v>
      </c>
      <c r="B265" s="43" t="s">
        <v>87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3" t="s">
        <v>63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3" t="s">
        <v>125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3" t="s">
        <v>78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3" t="s">
        <v>95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3" t="s">
        <v>95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3" t="s">
        <v>126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3" t="s">
        <v>125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3" t="s">
        <v>95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3" t="s">
        <v>81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3" t="s">
        <v>47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3" t="s">
        <v>127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3" t="s">
        <v>112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3" t="s">
        <v>86</v>
      </c>
      <c r="C278" s="7">
        <v>12664</v>
      </c>
      <c r="D278" s="16">
        <v>500</v>
      </c>
      <c r="E278" s="28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3" t="s">
        <v>120</v>
      </c>
      <c r="C279" s="7">
        <v>12665</v>
      </c>
      <c r="D279" s="16">
        <v>4545</v>
      </c>
      <c r="E279" s="28">
        <v>5.5</v>
      </c>
      <c r="F279" s="1">
        <v>42723</v>
      </c>
      <c r="G279" s="28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3" t="s">
        <v>81</v>
      </c>
      <c r="C280" s="7">
        <v>12666</v>
      </c>
      <c r="D280" s="16">
        <v>1823</v>
      </c>
      <c r="E280" s="28">
        <v>13.71</v>
      </c>
      <c r="F280" s="1">
        <v>42747</v>
      </c>
      <c r="G280" s="28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3" t="s">
        <v>112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3" t="s">
        <v>86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3" t="s">
        <v>81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3" t="s">
        <v>107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3" t="s">
        <v>79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3" t="s">
        <v>112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3" t="s">
        <v>35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3" t="s">
        <v>112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3" t="s">
        <v>46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3" t="s">
        <v>106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3" t="s">
        <v>66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3" t="s">
        <v>35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3" t="s">
        <v>128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3" t="s">
        <v>74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3" t="s">
        <v>46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3" t="s">
        <v>86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3" t="s">
        <v>74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3" t="s">
        <v>129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3" t="s">
        <v>63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3" t="s">
        <v>74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3" t="s">
        <v>43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3" t="s">
        <v>130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3" t="s">
        <v>67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3" t="s">
        <v>130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3" t="s">
        <v>89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3" t="s">
        <v>95</v>
      </c>
      <c r="C306" s="7" t="s">
        <v>131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3" t="s">
        <v>130</v>
      </c>
      <c r="C307" s="7" t="s">
        <v>131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3" t="s">
        <v>120</v>
      </c>
      <c r="C308" s="7" t="s">
        <v>131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3" t="s">
        <v>126</v>
      </c>
      <c r="C309" s="7" t="s">
        <v>131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3" t="s">
        <v>120</v>
      </c>
      <c r="C310" s="7" t="s">
        <v>131</v>
      </c>
      <c r="D310" s="16">
        <v>2505</v>
      </c>
      <c r="E310" s="4">
        <v>9.98</v>
      </c>
      <c r="F310" s="1">
        <v>43137</v>
      </c>
      <c r="G310" s="45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3" t="s">
        <v>130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3" t="s">
        <v>79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3" t="s">
        <v>132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3" t="s">
        <v>66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3" t="s">
        <v>133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134</v>
      </c>
      <c r="Q315" s="22">
        <f t="shared" si="216"/>
        <v>0</v>
      </c>
    </row>
    <row r="316" spans="1:17" ht="12.75">
      <c r="A316" s="1">
        <v>43166</v>
      </c>
      <c r="B316" s="43" t="s">
        <v>66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3" t="s">
        <v>120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3" t="s">
        <v>106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3" t="s">
        <v>81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3" t="s">
        <v>130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3" t="s">
        <v>112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3" t="s">
        <v>125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3" t="s">
        <v>126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3" t="s">
        <v>63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3" t="s">
        <v>95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3" t="s">
        <v>133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3" t="s">
        <v>78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3" t="s">
        <v>106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3" t="s">
        <v>74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3" t="s">
        <v>46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3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3" t="s">
        <v>79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3" t="s">
        <v>46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3" t="s">
        <v>89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3" t="s">
        <v>95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3" t="s">
        <v>46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3" t="s">
        <v>135</v>
      </c>
      <c r="C336" s="7">
        <v>12714</v>
      </c>
      <c r="D336" s="16">
        <v>788</v>
      </c>
      <c r="E336" s="28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3" t="s">
        <v>81</v>
      </c>
      <c r="C337" s="7">
        <v>12715</v>
      </c>
      <c r="D337" s="16">
        <v>1428</v>
      </c>
      <c r="E337" s="28">
        <v>17.5</v>
      </c>
      <c r="F337" s="1">
        <v>43392</v>
      </c>
      <c r="G337" s="28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3" t="s">
        <v>110</v>
      </c>
      <c r="C338" s="7">
        <v>12716</v>
      </c>
      <c r="D338" s="16">
        <v>1207</v>
      </c>
      <c r="E338" s="28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3" t="s">
        <v>120</v>
      </c>
      <c r="C339" s="7">
        <v>12717</v>
      </c>
      <c r="D339" s="16">
        <v>2808</v>
      </c>
      <c r="E339" s="28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3" t="s">
        <v>43</v>
      </c>
      <c r="C340" s="7">
        <v>12718</v>
      </c>
      <c r="D340" s="16">
        <v>1937</v>
      </c>
      <c r="E340" s="28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3" t="s">
        <v>35</v>
      </c>
      <c r="C341" s="7">
        <v>12719</v>
      </c>
      <c r="D341" s="16">
        <v>1373</v>
      </c>
      <c r="E341" s="28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3" t="s">
        <v>68</v>
      </c>
      <c r="C342" s="7">
        <v>12719</v>
      </c>
      <c r="D342" s="16">
        <v>3012</v>
      </c>
      <c r="E342" s="28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3" t="s">
        <v>78</v>
      </c>
      <c r="C343" s="7">
        <v>12720</v>
      </c>
      <c r="D343" s="16">
        <v>2057</v>
      </c>
      <c r="E343" s="28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3" t="s">
        <v>86</v>
      </c>
      <c r="C344" s="7">
        <v>12721</v>
      </c>
      <c r="D344" s="16">
        <v>494</v>
      </c>
      <c r="E344" s="28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3" t="s">
        <v>133</v>
      </c>
      <c r="C345" s="7">
        <v>12722</v>
      </c>
      <c r="D345" s="16">
        <v>266</v>
      </c>
      <c r="E345" s="28">
        <v>94</v>
      </c>
      <c r="F345" s="1">
        <v>43441</v>
      </c>
      <c r="G345" s="28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3" t="s">
        <v>79</v>
      </c>
      <c r="C346" s="7">
        <v>12723</v>
      </c>
      <c r="D346" s="16">
        <v>1562</v>
      </c>
      <c r="E346" s="28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3" t="s">
        <v>73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3" t="s">
        <v>106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3" t="s">
        <v>106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3" t="s">
        <v>136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3" t="s">
        <v>47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3" t="s">
        <v>46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3" t="s">
        <v>63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3" t="s">
        <v>126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 aca="true" t="shared" si="288" ref="J354:J360">IF(F354&gt;0,F354-A354,0)</f>
        <v>16</v>
      </c>
      <c r="K354" s="16">
        <f aca="true" t="shared" si="289" ref="K354:K360">H354*J354</f>
        <v>399916.8</v>
      </c>
      <c r="L354" s="5">
        <f aca="true" t="shared" si="290" ref="L354:L363">IF(F354&gt;0,IF(LEFT(UPPER(C354))="S",(H354-I354)/H354,(I354-H354)/H354),0)</f>
        <v>-0.034351145038167885</v>
      </c>
      <c r="M354" s="24">
        <f aca="true" t="shared" si="291" ref="M354:M363">(H354*L354)-10</f>
        <v>-868.5999999999987</v>
      </c>
    </row>
    <row r="355" spans="1:13" ht="12.75">
      <c r="A355" s="1">
        <v>43521</v>
      </c>
      <c r="B355" s="43" t="s">
        <v>137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 t="shared" si="288"/>
        <v>3</v>
      </c>
      <c r="K355" s="16">
        <f t="shared" si="289"/>
        <v>74974.79999999999</v>
      </c>
      <c r="L355" s="5">
        <f t="shared" si="290"/>
        <v>0.06976744186046506</v>
      </c>
      <c r="M355" s="24">
        <f t="shared" si="291"/>
        <v>1733.5999999999985</v>
      </c>
    </row>
    <row r="356" spans="1:13" ht="12.75">
      <c r="A356" s="1">
        <v>43538</v>
      </c>
      <c r="B356" s="43" t="s">
        <v>138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 t="shared" si="288"/>
        <v>1</v>
      </c>
      <c r="K356" s="16">
        <f t="shared" si="289"/>
        <v>24999.85</v>
      </c>
      <c r="L356" s="5">
        <f t="shared" si="290"/>
        <v>-0.034782608695652084</v>
      </c>
      <c r="M356" s="24">
        <f t="shared" si="291"/>
        <v>-879.5599999999977</v>
      </c>
    </row>
    <row r="357" spans="1:13" ht="12.75">
      <c r="A357" s="1">
        <v>43544</v>
      </c>
      <c r="B357" s="43" t="s">
        <v>130</v>
      </c>
      <c r="C357" s="7" t="s">
        <v>131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 t="shared" si="288"/>
        <v>14</v>
      </c>
      <c r="K357" s="16">
        <f t="shared" si="289"/>
        <v>349921.73999999993</v>
      </c>
      <c r="L357" s="5">
        <f t="shared" si="290"/>
        <v>-0.020408163265306277</v>
      </c>
      <c r="M357" s="24">
        <f t="shared" si="291"/>
        <v>-520.0900000000038</v>
      </c>
    </row>
    <row r="358" spans="1:13" ht="12.75">
      <c r="A358" s="1">
        <v>43545</v>
      </c>
      <c r="B358" s="43" t="s">
        <v>90</v>
      </c>
      <c r="C358" s="7" t="s">
        <v>131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 t="shared" si="288"/>
        <v>11</v>
      </c>
      <c r="K358" s="16">
        <f t="shared" si="289"/>
        <v>274969.2</v>
      </c>
      <c r="L358" s="5">
        <f t="shared" si="290"/>
        <v>-0.030405405405405376</v>
      </c>
      <c r="M358" s="24">
        <f t="shared" si="291"/>
        <v>-770.0499999999993</v>
      </c>
    </row>
    <row r="359" spans="1:13" ht="12.75">
      <c r="A359" s="1">
        <v>43559</v>
      </c>
      <c r="B359" s="43" t="s">
        <v>139</v>
      </c>
      <c r="C359" s="7">
        <v>12733</v>
      </c>
      <c r="D359" s="16">
        <v>5000</v>
      </c>
      <c r="E359" s="3">
        <v>5</v>
      </c>
      <c r="F359" s="1">
        <v>43595</v>
      </c>
      <c r="G359" s="3">
        <v>5</v>
      </c>
      <c r="H359" s="4">
        <f t="shared" si="271"/>
        <v>25000</v>
      </c>
      <c r="I359" s="4">
        <f aca="true" t="shared" si="292" ref="I359:I364">IF(F359&gt;0,G359*D359,0)</f>
        <v>25000</v>
      </c>
      <c r="J359">
        <f t="shared" si="288"/>
        <v>36</v>
      </c>
      <c r="K359" s="16">
        <f t="shared" si="289"/>
        <v>900000</v>
      </c>
      <c r="L359" s="5">
        <f t="shared" si="290"/>
        <v>0</v>
      </c>
      <c r="M359" s="24">
        <f t="shared" si="291"/>
        <v>-10</v>
      </c>
    </row>
    <row r="360" spans="1:13" ht="12.75">
      <c r="A360" s="1">
        <v>43573</v>
      </c>
      <c r="B360" s="43" t="s">
        <v>140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 t="shared" si="292"/>
        <v>24412.96</v>
      </c>
      <c r="J360">
        <f t="shared" si="288"/>
        <v>6</v>
      </c>
      <c r="K360" s="16">
        <f t="shared" si="289"/>
        <v>149998.86</v>
      </c>
      <c r="L360" s="5">
        <f t="shared" si="290"/>
        <v>-0.023474178403755812</v>
      </c>
      <c r="M360" s="24">
        <f t="shared" si="291"/>
        <v>-596.8499999999985</v>
      </c>
    </row>
    <row r="361" spans="1:13" ht="12.75">
      <c r="A361" s="1">
        <v>43599</v>
      </c>
      <c r="B361" s="43" t="s">
        <v>100</v>
      </c>
      <c r="C361" s="7">
        <v>12734</v>
      </c>
      <c r="D361" s="16">
        <v>9157</v>
      </c>
      <c r="E361" s="3">
        <v>2.73</v>
      </c>
      <c r="F361" s="1">
        <v>43600</v>
      </c>
      <c r="G361" s="3">
        <v>2.635</v>
      </c>
      <c r="H361" s="4">
        <f t="shared" si="271"/>
        <v>24998.61</v>
      </c>
      <c r="I361" s="4">
        <f t="shared" si="292"/>
        <v>24128.695</v>
      </c>
      <c r="J361">
        <f aca="true" t="shared" si="293" ref="J361:J366">IF(F361&gt;0,F361-A361,0)</f>
        <v>1</v>
      </c>
      <c r="K361" s="16">
        <f aca="true" t="shared" si="294" ref="K361:K366">H361*J361</f>
        <v>24998.61</v>
      </c>
      <c r="L361" s="5">
        <f t="shared" si="290"/>
        <v>-0.034798534798534835</v>
      </c>
      <c r="M361" s="24">
        <f t="shared" si="291"/>
        <v>-879.9150000000009</v>
      </c>
    </row>
    <row r="362" spans="1:13" ht="12.75">
      <c r="A362" s="1">
        <v>43601</v>
      </c>
      <c r="B362" s="43" t="s">
        <v>125</v>
      </c>
      <c r="C362" s="7">
        <v>12735</v>
      </c>
      <c r="D362" s="16">
        <v>14534</v>
      </c>
      <c r="E362" s="3">
        <v>1.72</v>
      </c>
      <c r="F362" s="1">
        <v>43607</v>
      </c>
      <c r="G362" s="3">
        <v>1.67</v>
      </c>
      <c r="H362" s="4">
        <f t="shared" si="271"/>
        <v>24998.48</v>
      </c>
      <c r="I362" s="4">
        <f t="shared" si="292"/>
        <v>24271.78</v>
      </c>
      <c r="J362">
        <f t="shared" si="293"/>
        <v>6</v>
      </c>
      <c r="K362" s="28">
        <f t="shared" si="294"/>
        <v>149990.88</v>
      </c>
      <c r="L362" s="5">
        <f t="shared" si="290"/>
        <v>-0.029069767441860496</v>
      </c>
      <c r="M362" s="24">
        <f t="shared" si="291"/>
        <v>-736.7000000000007</v>
      </c>
    </row>
    <row r="363" spans="1:13" ht="12.75">
      <c r="A363" s="1">
        <v>43602</v>
      </c>
      <c r="B363" s="43" t="s">
        <v>112</v>
      </c>
      <c r="C363" s="7">
        <v>12736</v>
      </c>
      <c r="D363" s="16">
        <v>3113</v>
      </c>
      <c r="E363" s="3">
        <v>8.03</v>
      </c>
      <c r="F363" s="1">
        <v>43608</v>
      </c>
      <c r="G363" s="3">
        <v>7.75</v>
      </c>
      <c r="H363" s="4">
        <f t="shared" si="271"/>
        <v>24997.39</v>
      </c>
      <c r="I363" s="4">
        <f t="shared" si="292"/>
        <v>24125.75</v>
      </c>
      <c r="J363">
        <f t="shared" si="293"/>
        <v>6</v>
      </c>
      <c r="K363" s="28">
        <f t="shared" si="294"/>
        <v>149984.34</v>
      </c>
      <c r="L363" s="5">
        <f t="shared" si="290"/>
        <v>-0.03486924034869238</v>
      </c>
      <c r="M363" s="24">
        <f t="shared" si="291"/>
        <v>-881.6399999999994</v>
      </c>
    </row>
    <row r="364" spans="1:13" ht="12.75">
      <c r="A364" s="1">
        <v>43656</v>
      </c>
      <c r="B364" s="43" t="s">
        <v>141</v>
      </c>
      <c r="C364" s="7">
        <v>12737</v>
      </c>
      <c r="D364" s="16">
        <v>2651</v>
      </c>
      <c r="E364" s="3">
        <v>9.43</v>
      </c>
      <c r="F364" s="1">
        <v>43679</v>
      </c>
      <c r="G364" s="3">
        <v>9.7</v>
      </c>
      <c r="H364" s="4">
        <f aca="true" t="shared" si="295" ref="H364:H376">E364*D364</f>
        <v>24998.93</v>
      </c>
      <c r="I364" s="4">
        <f t="shared" si="292"/>
        <v>25714.699999999997</v>
      </c>
      <c r="J364">
        <f t="shared" si="293"/>
        <v>23</v>
      </c>
      <c r="K364" s="28">
        <f t="shared" si="294"/>
        <v>574975.39</v>
      </c>
      <c r="L364" s="5">
        <f aca="true" t="shared" si="296" ref="L364:L369">IF(F364&gt;0,IF(LEFT(UPPER(C364))="S",(H364-I364)/H364,(I364-H364)/H364),0)</f>
        <v>0.02863202545068916</v>
      </c>
      <c r="M364" s="24">
        <f aca="true" t="shared" si="297" ref="M364:M369">(H364*L364)-10</f>
        <v>705.7699999999968</v>
      </c>
    </row>
    <row r="365" spans="1:13" ht="12.75">
      <c r="A365" s="1">
        <v>43704</v>
      </c>
      <c r="B365" s="43" t="s">
        <v>142</v>
      </c>
      <c r="C365" s="7">
        <v>12738</v>
      </c>
      <c r="D365" s="16">
        <v>7022</v>
      </c>
      <c r="E365" s="3">
        <v>3.56</v>
      </c>
      <c r="F365" s="1">
        <v>43706</v>
      </c>
      <c r="G365" s="3">
        <v>3.7</v>
      </c>
      <c r="H365" s="4">
        <f t="shared" si="295"/>
        <v>24998.32</v>
      </c>
      <c r="I365" s="4">
        <f aca="true" t="shared" si="298" ref="I365:I371">IF(F365&gt;0,G365*D365,0)</f>
        <v>25981.4</v>
      </c>
      <c r="J365">
        <f t="shared" si="293"/>
        <v>2</v>
      </c>
      <c r="K365" s="28">
        <f t="shared" si="294"/>
        <v>49996.64</v>
      </c>
      <c r="L365" s="5">
        <f t="shared" si="296"/>
        <v>0.03932584269662928</v>
      </c>
      <c r="M365" s="24">
        <f t="shared" si="297"/>
        <v>973.0800000000017</v>
      </c>
    </row>
    <row r="366" spans="1:13" ht="12.75">
      <c r="A366" s="1">
        <v>43711</v>
      </c>
      <c r="B366" s="43" t="s">
        <v>91</v>
      </c>
      <c r="C366" s="7">
        <v>12739</v>
      </c>
      <c r="D366" s="16">
        <v>227</v>
      </c>
      <c r="E366" s="3">
        <v>110</v>
      </c>
      <c r="F366" s="1">
        <v>43713</v>
      </c>
      <c r="G366" s="3">
        <v>107</v>
      </c>
      <c r="H366" s="4">
        <f t="shared" si="295"/>
        <v>24970</v>
      </c>
      <c r="I366" s="4">
        <f t="shared" si="298"/>
        <v>24289</v>
      </c>
      <c r="J366">
        <f t="shared" si="293"/>
        <v>2</v>
      </c>
      <c r="K366" s="28">
        <f t="shared" si="294"/>
        <v>49940</v>
      </c>
      <c r="L366" s="5">
        <f t="shared" si="296"/>
        <v>-0.02727272727272727</v>
      </c>
      <c r="M366" s="24">
        <f t="shared" si="297"/>
        <v>-691</v>
      </c>
    </row>
    <row r="367" spans="1:13" ht="12.75">
      <c r="A367" s="1">
        <v>43725</v>
      </c>
      <c r="B367" s="43" t="s">
        <v>95</v>
      </c>
      <c r="C367" s="7" t="s">
        <v>131</v>
      </c>
      <c r="D367" s="16">
        <v>11709</v>
      </c>
      <c r="E367" s="3">
        <v>2.135</v>
      </c>
      <c r="F367" s="1">
        <v>43734</v>
      </c>
      <c r="G367" s="3">
        <v>2.13</v>
      </c>
      <c r="H367" s="4">
        <f t="shared" si="295"/>
        <v>24998.714999999997</v>
      </c>
      <c r="I367" s="4">
        <f t="shared" si="298"/>
        <v>24940.17</v>
      </c>
      <c r="J367">
        <f aca="true" t="shared" si="299" ref="J367:J374">IF(F367&gt;0,F367-A367,0)</f>
        <v>9</v>
      </c>
      <c r="K367" s="28">
        <f aca="true" t="shared" si="300" ref="K367:K374">H367*J367</f>
        <v>224988.43499999997</v>
      </c>
      <c r="L367" s="5">
        <f t="shared" si="296"/>
        <v>0.0023419203747071906</v>
      </c>
      <c r="M367" s="24">
        <f t="shared" si="297"/>
        <v>48.544999999998254</v>
      </c>
    </row>
    <row r="368" spans="1:13" ht="12.75">
      <c r="A368" s="1">
        <v>43726</v>
      </c>
      <c r="B368" s="43" t="s">
        <v>73</v>
      </c>
      <c r="C368" s="7" t="s">
        <v>131</v>
      </c>
      <c r="D368" s="16">
        <v>4472</v>
      </c>
      <c r="E368" s="3">
        <v>5.59</v>
      </c>
      <c r="F368" s="1">
        <v>43733</v>
      </c>
      <c r="G368" s="3">
        <v>5.3</v>
      </c>
      <c r="H368" s="4">
        <f t="shared" si="295"/>
        <v>24998.48</v>
      </c>
      <c r="I368" s="4">
        <f t="shared" si="298"/>
        <v>23701.6</v>
      </c>
      <c r="J368">
        <f t="shared" si="299"/>
        <v>7</v>
      </c>
      <c r="K368" s="28">
        <f t="shared" si="300"/>
        <v>174989.36</v>
      </c>
      <c r="L368" s="5">
        <f t="shared" si="296"/>
        <v>0.05187835420393564</v>
      </c>
      <c r="M368" s="24">
        <f t="shared" si="297"/>
        <v>1286.880000000001</v>
      </c>
    </row>
    <row r="369" spans="1:13" ht="12.75">
      <c r="A369" s="1">
        <v>43734</v>
      </c>
      <c r="B369" s="43" t="s">
        <v>43</v>
      </c>
      <c r="C369" s="7">
        <v>12739</v>
      </c>
      <c r="D369" s="16">
        <v>2604</v>
      </c>
      <c r="E369" s="3">
        <v>9.6</v>
      </c>
      <c r="F369" s="1">
        <v>43740</v>
      </c>
      <c r="G369" s="3">
        <v>9.5</v>
      </c>
      <c r="H369" s="4">
        <f t="shared" si="295"/>
        <v>24998.399999999998</v>
      </c>
      <c r="I369" s="4">
        <f t="shared" si="298"/>
        <v>24738</v>
      </c>
      <c r="J369">
        <f t="shared" si="299"/>
        <v>6</v>
      </c>
      <c r="K369" s="28">
        <f t="shared" si="300"/>
        <v>149990.4</v>
      </c>
      <c r="L369" s="5">
        <f t="shared" si="296"/>
        <v>-0.010416666666666581</v>
      </c>
      <c r="M369" s="24">
        <f t="shared" si="297"/>
        <v>-270.3999999999978</v>
      </c>
    </row>
    <row r="370" spans="1:13" ht="12.75">
      <c r="A370" s="1">
        <v>43740</v>
      </c>
      <c r="B370" s="43" t="s">
        <v>46</v>
      </c>
      <c r="C370" s="46" t="s">
        <v>131</v>
      </c>
      <c r="D370" s="2">
        <v>47938</v>
      </c>
      <c r="E370" s="3">
        <v>0.5215</v>
      </c>
      <c r="F370" s="1">
        <v>43745</v>
      </c>
      <c r="G370" s="3">
        <v>0.5045</v>
      </c>
      <c r="H370" s="4">
        <f t="shared" si="295"/>
        <v>24999.666999999998</v>
      </c>
      <c r="I370" s="4">
        <f t="shared" si="298"/>
        <v>24184.720999999998</v>
      </c>
      <c r="J370">
        <f t="shared" si="299"/>
        <v>5</v>
      </c>
      <c r="K370" s="28">
        <f t="shared" si="300"/>
        <v>124998.33499999999</v>
      </c>
      <c r="L370" s="5">
        <f aca="true" t="shared" si="301" ref="L370:L375">IF(F370&gt;0,IF(LEFT(UPPER(C370))="S",(H370-I370)/H370,(I370-H370)/H370),0)</f>
        <v>0.032598274209012464</v>
      </c>
      <c r="M370" s="24">
        <f aca="true" t="shared" si="302" ref="M370:M375">(H370*L370)-10</f>
        <v>804.9459999999999</v>
      </c>
    </row>
    <row r="371" spans="1:13" ht="12.75">
      <c r="A371" s="1">
        <v>43746</v>
      </c>
      <c r="B371" s="43" t="s">
        <v>74</v>
      </c>
      <c r="C371" s="46" t="s">
        <v>27</v>
      </c>
      <c r="D371" s="2">
        <v>9505</v>
      </c>
      <c r="E371" s="3">
        <v>2.63</v>
      </c>
      <c r="F371" s="1">
        <v>43756</v>
      </c>
      <c r="G371" s="3">
        <v>2.645</v>
      </c>
      <c r="H371" s="4">
        <f t="shared" si="295"/>
        <v>24998.149999999998</v>
      </c>
      <c r="I371" s="4">
        <f t="shared" si="298"/>
        <v>25140.725</v>
      </c>
      <c r="J371">
        <f t="shared" si="299"/>
        <v>10</v>
      </c>
      <c r="K371" s="28">
        <f t="shared" si="300"/>
        <v>249981.49999999997</v>
      </c>
      <c r="L371" s="5">
        <f t="shared" si="301"/>
        <v>0.005703422053231969</v>
      </c>
      <c r="M371" s="24">
        <f t="shared" si="302"/>
        <v>132.57500000000073</v>
      </c>
    </row>
    <row r="372" spans="1:13" ht="12.75">
      <c r="A372" s="1">
        <v>43748</v>
      </c>
      <c r="B372" s="43" t="s">
        <v>126</v>
      </c>
      <c r="C372" s="7">
        <v>12739</v>
      </c>
      <c r="D372" s="16">
        <v>2192</v>
      </c>
      <c r="E372" s="28">
        <v>11.4</v>
      </c>
      <c r="F372" s="1">
        <v>43752</v>
      </c>
      <c r="G372" s="3">
        <v>12</v>
      </c>
      <c r="H372" s="4">
        <f t="shared" si="295"/>
        <v>24988.8</v>
      </c>
      <c r="I372" s="4">
        <f aca="true" t="shared" si="303" ref="I372:I379">IF(F372&gt;0,G372*D372,0)</f>
        <v>26304</v>
      </c>
      <c r="J372">
        <f t="shared" si="299"/>
        <v>4</v>
      </c>
      <c r="K372" s="28">
        <f t="shared" si="300"/>
        <v>99955.2</v>
      </c>
      <c r="L372" s="5">
        <f t="shared" si="301"/>
        <v>0.05263157894736845</v>
      </c>
      <c r="M372" s="24">
        <f t="shared" si="302"/>
        <v>1305.2000000000007</v>
      </c>
    </row>
    <row r="373" spans="1:13" ht="12.75">
      <c r="A373" s="1">
        <v>43749</v>
      </c>
      <c r="B373" s="43" t="s">
        <v>130</v>
      </c>
      <c r="C373" s="7">
        <v>12739</v>
      </c>
      <c r="D373" s="16">
        <v>2500</v>
      </c>
      <c r="E373" s="28">
        <v>10</v>
      </c>
      <c r="F373" s="1">
        <v>43756</v>
      </c>
      <c r="G373" s="3">
        <v>10.55</v>
      </c>
      <c r="H373" s="4">
        <f t="shared" si="295"/>
        <v>25000</v>
      </c>
      <c r="I373" s="4">
        <f t="shared" si="303"/>
        <v>26375</v>
      </c>
      <c r="J373">
        <f t="shared" si="299"/>
        <v>7</v>
      </c>
      <c r="K373" s="28">
        <f t="shared" si="300"/>
        <v>175000</v>
      </c>
      <c r="L373" s="5">
        <f t="shared" si="301"/>
        <v>0.055</v>
      </c>
      <c r="M373" s="24">
        <f t="shared" si="302"/>
        <v>1365</v>
      </c>
    </row>
    <row r="374" spans="1:13" ht="12.75">
      <c r="A374" s="1">
        <v>43753</v>
      </c>
      <c r="B374" s="43" t="s">
        <v>106</v>
      </c>
      <c r="C374" s="7">
        <v>12740</v>
      </c>
      <c r="D374" s="16">
        <v>1515</v>
      </c>
      <c r="E374" s="28">
        <v>16.5</v>
      </c>
      <c r="F374" s="1">
        <v>43756</v>
      </c>
      <c r="G374" s="3">
        <v>16.14</v>
      </c>
      <c r="H374" s="4">
        <f t="shared" si="295"/>
        <v>24997.5</v>
      </c>
      <c r="I374" s="4">
        <f t="shared" si="303"/>
        <v>24452.100000000002</v>
      </c>
      <c r="J374">
        <f t="shared" si="299"/>
        <v>3</v>
      </c>
      <c r="K374" s="28">
        <f t="shared" si="300"/>
        <v>74992.5</v>
      </c>
      <c r="L374" s="5">
        <f t="shared" si="301"/>
        <v>-0.02181818181818173</v>
      </c>
      <c r="M374" s="24">
        <f t="shared" si="302"/>
        <v>-555.3999999999978</v>
      </c>
    </row>
    <row r="375" spans="1:13" ht="12.75">
      <c r="A375" s="1">
        <v>43756</v>
      </c>
      <c r="B375" s="43" t="s">
        <v>125</v>
      </c>
      <c r="C375" s="7" t="s">
        <v>131</v>
      </c>
      <c r="D375" s="16">
        <v>11682</v>
      </c>
      <c r="E375" s="4">
        <v>2.14</v>
      </c>
      <c r="F375" s="1">
        <v>43774</v>
      </c>
      <c r="G375" s="3">
        <v>2.14</v>
      </c>
      <c r="H375" s="4">
        <f t="shared" si="295"/>
        <v>24999.480000000003</v>
      </c>
      <c r="I375" s="4">
        <f t="shared" si="303"/>
        <v>24999.480000000003</v>
      </c>
      <c r="J375">
        <f aca="true" t="shared" si="304" ref="J375:J380">IF(F375&gt;0,F375-A375,0)</f>
        <v>18</v>
      </c>
      <c r="K375" s="28">
        <f aca="true" t="shared" si="305" ref="K375:K380">H375*J375</f>
        <v>449990.6400000001</v>
      </c>
      <c r="L375" s="5">
        <f t="shared" si="301"/>
        <v>0</v>
      </c>
      <c r="M375" s="24">
        <f t="shared" si="302"/>
        <v>-10</v>
      </c>
    </row>
    <row r="376" spans="1:13" ht="12.75">
      <c r="A376" s="1">
        <v>43775</v>
      </c>
      <c r="B376" s="43" t="s">
        <v>82</v>
      </c>
      <c r="C376" s="7" t="s">
        <v>131</v>
      </c>
      <c r="D376" s="16">
        <v>348</v>
      </c>
      <c r="E376" s="4">
        <v>70.5</v>
      </c>
      <c r="F376" s="1">
        <v>43781</v>
      </c>
      <c r="G376" s="4">
        <v>71.7</v>
      </c>
      <c r="H376" s="4">
        <f t="shared" si="295"/>
        <v>24534</v>
      </c>
      <c r="I376" s="4">
        <f t="shared" si="303"/>
        <v>24951.600000000002</v>
      </c>
      <c r="J376">
        <f t="shared" si="304"/>
        <v>6</v>
      </c>
      <c r="K376" s="28">
        <f t="shared" si="305"/>
        <v>147204</v>
      </c>
      <c r="L376" s="5">
        <f aca="true" t="shared" si="306" ref="L376:L381">IF(F376&gt;0,IF(LEFT(UPPER(C376))="S",(H376-I376)/H376,(I376-H376)/H376),0)</f>
        <v>-0.01702127659574477</v>
      </c>
      <c r="M376" s="24">
        <f aca="true" t="shared" si="307" ref="M376:M381">(H376*L376)-10</f>
        <v>-427.60000000000224</v>
      </c>
    </row>
    <row r="377" spans="1:13" ht="12.75">
      <c r="A377" s="1">
        <v>43777</v>
      </c>
      <c r="B377" s="43" t="s">
        <v>95</v>
      </c>
      <c r="C377" s="7" t="s">
        <v>131</v>
      </c>
      <c r="D377" s="16">
        <v>10660</v>
      </c>
      <c r="E377" s="2">
        <v>2.345</v>
      </c>
      <c r="F377" s="1">
        <v>43781</v>
      </c>
      <c r="G377" s="4">
        <v>2.38</v>
      </c>
      <c r="H377" s="4">
        <f aca="true" t="shared" si="308" ref="H377:H382">E377*D377</f>
        <v>24997.7</v>
      </c>
      <c r="I377" s="4">
        <f t="shared" si="303"/>
        <v>25370.8</v>
      </c>
      <c r="J377">
        <f t="shared" si="304"/>
        <v>4</v>
      </c>
      <c r="K377" s="28">
        <f t="shared" si="305"/>
        <v>99990.8</v>
      </c>
      <c r="L377" s="5">
        <f t="shared" si="306"/>
        <v>-0.014925373134328299</v>
      </c>
      <c r="M377" s="24">
        <f t="shared" si="307"/>
        <v>-383.09999999999854</v>
      </c>
    </row>
    <row r="378" spans="1:13" ht="12.75">
      <c r="A378" s="1">
        <v>43780</v>
      </c>
      <c r="B378" s="43" t="s">
        <v>136</v>
      </c>
      <c r="C378" s="7" t="s">
        <v>131</v>
      </c>
      <c r="D378" s="16">
        <v>5938</v>
      </c>
      <c r="E378" s="2">
        <v>4.21</v>
      </c>
      <c r="F378" s="1">
        <v>43783</v>
      </c>
      <c r="G378" s="3">
        <v>4.36</v>
      </c>
      <c r="H378" s="4">
        <f t="shared" si="308"/>
        <v>24998.98</v>
      </c>
      <c r="I378" s="4">
        <f t="shared" si="303"/>
        <v>25889.68</v>
      </c>
      <c r="J378">
        <f t="shared" si="304"/>
        <v>3</v>
      </c>
      <c r="K378" s="28">
        <f t="shared" si="305"/>
        <v>74996.94</v>
      </c>
      <c r="L378" s="5">
        <f t="shared" si="306"/>
        <v>-0.03562945368171024</v>
      </c>
      <c r="M378" s="24">
        <f t="shared" si="307"/>
        <v>-900.7000000000007</v>
      </c>
    </row>
    <row r="379" spans="1:13" ht="12.75">
      <c r="A379" s="1">
        <v>43783</v>
      </c>
      <c r="B379" s="43" t="s">
        <v>67</v>
      </c>
      <c r="C379" s="7" t="s">
        <v>131</v>
      </c>
      <c r="D379" s="16">
        <v>1295</v>
      </c>
      <c r="E379" s="2">
        <v>19.3</v>
      </c>
      <c r="F379" s="1">
        <v>43789</v>
      </c>
      <c r="G379" s="3">
        <v>18.5</v>
      </c>
      <c r="H379" s="4">
        <f t="shared" si="308"/>
        <v>24993.5</v>
      </c>
      <c r="I379" s="4">
        <f t="shared" si="303"/>
        <v>23957.5</v>
      </c>
      <c r="J379">
        <f t="shared" si="304"/>
        <v>6</v>
      </c>
      <c r="K379" s="28">
        <f t="shared" si="305"/>
        <v>149961</v>
      </c>
      <c r="L379" s="5">
        <f t="shared" si="306"/>
        <v>0.04145077720207254</v>
      </c>
      <c r="M379" s="24">
        <f t="shared" si="307"/>
        <v>1026</v>
      </c>
    </row>
    <row r="380" spans="1:13" ht="12.75">
      <c r="A380" s="1">
        <v>43790</v>
      </c>
      <c r="B380" s="43" t="s">
        <v>91</v>
      </c>
      <c r="C380" s="7" t="s">
        <v>131</v>
      </c>
      <c r="D380" s="16">
        <v>220</v>
      </c>
      <c r="E380" s="28">
        <v>113.5</v>
      </c>
      <c r="F380" s="1">
        <v>43791</v>
      </c>
      <c r="G380" s="3">
        <v>117.5</v>
      </c>
      <c r="H380" s="4">
        <f t="shared" si="308"/>
        <v>24970</v>
      </c>
      <c r="I380" s="4">
        <f aca="true" t="shared" si="309" ref="I380:I386">IF(F380&gt;0,G380*D380,0)</f>
        <v>25850</v>
      </c>
      <c r="J380">
        <f t="shared" si="304"/>
        <v>1</v>
      </c>
      <c r="K380" s="28">
        <f t="shared" si="305"/>
        <v>24970</v>
      </c>
      <c r="L380" s="5">
        <f t="shared" si="306"/>
        <v>-0.03524229074889868</v>
      </c>
      <c r="M380" s="24">
        <f t="shared" si="307"/>
        <v>-890.0000000000001</v>
      </c>
    </row>
    <row r="381" spans="1:13" ht="12.75">
      <c r="A381" s="1">
        <v>43797</v>
      </c>
      <c r="B381" s="43" t="s">
        <v>90</v>
      </c>
      <c r="C381" s="7" t="s">
        <v>131</v>
      </c>
      <c r="D381" s="16">
        <v>1068</v>
      </c>
      <c r="E381" s="28">
        <v>23.4</v>
      </c>
      <c r="F381" s="1">
        <v>43802</v>
      </c>
      <c r="G381" s="3">
        <v>22</v>
      </c>
      <c r="H381" s="4">
        <f t="shared" si="308"/>
        <v>24991.199999999997</v>
      </c>
      <c r="I381" s="4">
        <f t="shared" si="309"/>
        <v>23496</v>
      </c>
      <c r="J381">
        <f aca="true" t="shared" si="310" ref="J381:J386">IF(F381&gt;0,F381-A381,0)</f>
        <v>5</v>
      </c>
      <c r="K381" s="28">
        <f aca="true" t="shared" si="311" ref="K381:K386">H381*J381</f>
        <v>124955.99999999999</v>
      </c>
      <c r="L381" s="5">
        <f t="shared" si="306"/>
        <v>0.05982905982905972</v>
      </c>
      <c r="M381" s="24">
        <f t="shared" si="307"/>
        <v>1485.199999999997</v>
      </c>
    </row>
    <row r="382" spans="1:13" ht="12.75">
      <c r="A382" s="1">
        <v>43847</v>
      </c>
      <c r="B382" s="43" t="s">
        <v>74</v>
      </c>
      <c r="C382" s="46" t="s">
        <v>27</v>
      </c>
      <c r="D382" s="16">
        <v>9541</v>
      </c>
      <c r="E382" s="28">
        <v>2.62</v>
      </c>
      <c r="F382" s="1">
        <v>43852</v>
      </c>
      <c r="G382" s="3">
        <v>2.54</v>
      </c>
      <c r="H382" s="4">
        <f t="shared" si="308"/>
        <v>24997.420000000002</v>
      </c>
      <c r="I382" s="4">
        <f t="shared" si="309"/>
        <v>24234.14</v>
      </c>
      <c r="J382">
        <f t="shared" si="310"/>
        <v>5</v>
      </c>
      <c r="K382" s="28">
        <f t="shared" si="311"/>
        <v>124987.1</v>
      </c>
      <c r="L382" s="5">
        <f aca="true" t="shared" si="312" ref="L382:L389">IF(F382&gt;0,IF(LEFT(UPPER(C382))="S",(H382-I382)/H382,(I382-H382)/H382),0)</f>
        <v>-0.030534351145038264</v>
      </c>
      <c r="M382" s="24">
        <f aca="true" t="shared" si="313" ref="M382:M389">(H382*L382)-10</f>
        <v>-773.2800000000025</v>
      </c>
    </row>
    <row r="383" spans="1:13" ht="12.75">
      <c r="A383" s="1">
        <v>43852</v>
      </c>
      <c r="B383" s="43" t="s">
        <v>82</v>
      </c>
      <c r="C383" s="46" t="s">
        <v>27</v>
      </c>
      <c r="D383" s="16">
        <v>345</v>
      </c>
      <c r="E383" s="28">
        <v>72.5</v>
      </c>
      <c r="F383" s="1">
        <v>43858</v>
      </c>
      <c r="G383" s="3">
        <v>70</v>
      </c>
      <c r="H383" s="4">
        <f aca="true" t="shared" si="314" ref="H383:H389">E383*D383</f>
        <v>25012.5</v>
      </c>
      <c r="I383" s="4">
        <f t="shared" si="309"/>
        <v>24150</v>
      </c>
      <c r="J383">
        <f t="shared" si="310"/>
        <v>6</v>
      </c>
      <c r="K383" s="28">
        <f t="shared" si="311"/>
        <v>150075</v>
      </c>
      <c r="L383" s="5">
        <f t="shared" si="312"/>
        <v>-0.034482758620689655</v>
      </c>
      <c r="M383" s="24">
        <f t="shared" si="313"/>
        <v>-872.5</v>
      </c>
    </row>
    <row r="384" spans="1:13" ht="12.75">
      <c r="A384" s="1">
        <v>43865</v>
      </c>
      <c r="B384" s="43" t="s">
        <v>77</v>
      </c>
      <c r="C384" s="46" t="s">
        <v>27</v>
      </c>
      <c r="D384" s="16">
        <v>20243</v>
      </c>
      <c r="E384" s="2">
        <v>1.235</v>
      </c>
      <c r="F384" s="1">
        <v>43867</v>
      </c>
      <c r="G384" s="3">
        <v>1.3</v>
      </c>
      <c r="H384" s="4">
        <f t="shared" si="314"/>
        <v>25000.105000000003</v>
      </c>
      <c r="I384" s="4">
        <f t="shared" si="309"/>
        <v>26315.9</v>
      </c>
      <c r="J384">
        <f t="shared" si="310"/>
        <v>2</v>
      </c>
      <c r="K384" s="28">
        <f t="shared" si="311"/>
        <v>50000.21000000001</v>
      </c>
      <c r="L384" s="5">
        <f t="shared" si="312"/>
        <v>0.05263157894736834</v>
      </c>
      <c r="M384" s="24">
        <f t="shared" si="313"/>
        <v>1305.7949999999983</v>
      </c>
    </row>
    <row r="385" spans="1:13" ht="12.75">
      <c r="A385" s="1">
        <v>43874</v>
      </c>
      <c r="B385" s="43" t="s">
        <v>63</v>
      </c>
      <c r="C385" s="46" t="s">
        <v>131</v>
      </c>
      <c r="D385" s="16">
        <v>1770</v>
      </c>
      <c r="E385" s="2">
        <v>14.12</v>
      </c>
      <c r="F385" s="1">
        <v>43883</v>
      </c>
      <c r="G385" s="3">
        <v>13.5</v>
      </c>
      <c r="H385" s="4">
        <f t="shared" si="314"/>
        <v>24992.399999999998</v>
      </c>
      <c r="I385" s="4">
        <f t="shared" si="309"/>
        <v>23895</v>
      </c>
      <c r="J385">
        <f t="shared" si="310"/>
        <v>9</v>
      </c>
      <c r="K385" s="28">
        <f t="shared" si="311"/>
        <v>224931.59999999998</v>
      </c>
      <c r="L385" s="5">
        <f t="shared" si="312"/>
        <v>0.04390934844192626</v>
      </c>
      <c r="M385" s="24">
        <f t="shared" si="313"/>
        <v>1087.3999999999978</v>
      </c>
    </row>
    <row r="386" spans="1:13" ht="12.75">
      <c r="A386" s="1">
        <v>43887</v>
      </c>
      <c r="B386" s="43" t="s">
        <v>143</v>
      </c>
      <c r="C386" s="46" t="s">
        <v>27</v>
      </c>
      <c r="D386" s="16">
        <v>24271</v>
      </c>
      <c r="E386" s="2">
        <v>1.03</v>
      </c>
      <c r="F386" s="1">
        <v>43888</v>
      </c>
      <c r="G386" s="3">
        <v>0.995</v>
      </c>
      <c r="H386" s="4">
        <f t="shared" si="314"/>
        <v>24999.13</v>
      </c>
      <c r="I386" s="4">
        <f t="shared" si="309"/>
        <v>24149.645</v>
      </c>
      <c r="J386">
        <f t="shared" si="310"/>
        <v>1</v>
      </c>
      <c r="K386" s="28">
        <f t="shared" si="311"/>
        <v>24999.13</v>
      </c>
      <c r="L386" s="5">
        <f t="shared" si="312"/>
        <v>-0.033980582524271864</v>
      </c>
      <c r="M386" s="24">
        <f t="shared" si="313"/>
        <v>-859.4850000000005</v>
      </c>
    </row>
    <row r="387" spans="1:13" ht="12.75">
      <c r="A387" s="1">
        <v>43892</v>
      </c>
      <c r="B387" s="43" t="s">
        <v>78</v>
      </c>
      <c r="C387" s="46" t="s">
        <v>27</v>
      </c>
      <c r="D387" s="16">
        <v>1024</v>
      </c>
      <c r="E387" s="28">
        <v>24.4</v>
      </c>
      <c r="F387" s="1">
        <v>43896</v>
      </c>
      <c r="G387" s="3">
        <v>23.5</v>
      </c>
      <c r="H387" s="4">
        <f t="shared" si="314"/>
        <v>24985.6</v>
      </c>
      <c r="I387" s="4">
        <f aca="true" t="shared" si="315" ref="I387:I392">IF(F387&gt;0,G387*D387,0)</f>
        <v>24064</v>
      </c>
      <c r="J387">
        <f aca="true" t="shared" si="316" ref="J387:J392">IF(F387&gt;0,F387-A387,0)</f>
        <v>4</v>
      </c>
      <c r="K387" s="28">
        <f aca="true" t="shared" si="317" ref="K387:K392">H387*J387</f>
        <v>99942.4</v>
      </c>
      <c r="L387" s="5">
        <f t="shared" si="312"/>
        <v>-0.03688524590163929</v>
      </c>
      <c r="M387" s="24">
        <f t="shared" si="313"/>
        <v>-931.5999999999985</v>
      </c>
    </row>
    <row r="388" spans="1:13" ht="12.75">
      <c r="A388" s="1">
        <v>43893</v>
      </c>
      <c r="B388" s="43" t="s">
        <v>117</v>
      </c>
      <c r="C388" s="46" t="s">
        <v>27</v>
      </c>
      <c r="D388" s="16">
        <v>2212</v>
      </c>
      <c r="E388" s="4">
        <v>11.3</v>
      </c>
      <c r="F388" s="1">
        <v>43897</v>
      </c>
      <c r="G388" s="3">
        <v>10.8</v>
      </c>
      <c r="H388" s="4">
        <f t="shared" si="314"/>
        <v>24995.600000000002</v>
      </c>
      <c r="I388" s="4">
        <f t="shared" si="315"/>
        <v>23889.600000000002</v>
      </c>
      <c r="J388">
        <f t="shared" si="316"/>
        <v>4</v>
      </c>
      <c r="K388" s="28">
        <f t="shared" si="317"/>
        <v>99982.40000000001</v>
      </c>
      <c r="L388" s="5">
        <f t="shared" si="312"/>
        <v>-0.04424778761061947</v>
      </c>
      <c r="M388" s="24">
        <f t="shared" si="313"/>
        <v>-1116</v>
      </c>
    </row>
    <row r="389" spans="1:13" ht="12.75">
      <c r="A389" s="1">
        <v>43895</v>
      </c>
      <c r="B389" s="43" t="s">
        <v>35</v>
      </c>
      <c r="C389" s="46" t="s">
        <v>27</v>
      </c>
      <c r="D389" s="16">
        <v>1305</v>
      </c>
      <c r="E389" s="4">
        <v>19.15</v>
      </c>
      <c r="F389" s="1">
        <v>43898</v>
      </c>
      <c r="G389" s="3">
        <v>18.235</v>
      </c>
      <c r="H389" s="4">
        <f t="shared" si="314"/>
        <v>24990.749999999996</v>
      </c>
      <c r="I389" s="4">
        <f t="shared" si="315"/>
        <v>23796.675</v>
      </c>
      <c r="J389">
        <f t="shared" si="316"/>
        <v>3</v>
      </c>
      <c r="K389" s="28">
        <f t="shared" si="317"/>
        <v>74972.24999999999</v>
      </c>
      <c r="L389" s="5">
        <f t="shared" si="312"/>
        <v>-0.047780678851174825</v>
      </c>
      <c r="M389" s="24">
        <f t="shared" si="313"/>
        <v>-1204.074999999997</v>
      </c>
    </row>
    <row r="390" spans="1:13" ht="12.75">
      <c r="A390" s="1">
        <v>43925</v>
      </c>
      <c r="B390" s="43" t="s">
        <v>81</v>
      </c>
      <c r="C390" s="46" t="s">
        <v>27</v>
      </c>
      <c r="D390" s="16">
        <v>1666</v>
      </c>
      <c r="E390" s="4">
        <v>15</v>
      </c>
      <c r="F390" s="1">
        <v>43926</v>
      </c>
      <c r="G390" s="3">
        <v>14.5</v>
      </c>
      <c r="H390" s="4">
        <f aca="true" t="shared" si="318" ref="H390:H397">E390*D390</f>
        <v>24990</v>
      </c>
      <c r="I390" s="4">
        <f t="shared" si="315"/>
        <v>24157</v>
      </c>
      <c r="J390">
        <f t="shared" si="316"/>
        <v>1</v>
      </c>
      <c r="K390" s="28">
        <f t="shared" si="317"/>
        <v>24990</v>
      </c>
      <c r="L390" s="5">
        <f aca="true" t="shared" si="319" ref="L390:L396">IF(F390&gt;0,IF(LEFT(UPPER(C390))="S",(H390-I390)/H390,(I390-H390)/H390),0)</f>
        <v>-0.03333333333333333</v>
      </c>
      <c r="M390" s="24">
        <f aca="true" t="shared" si="320" ref="M390:M396">(H390*L390)-10</f>
        <v>-843</v>
      </c>
    </row>
    <row r="391" spans="1:13" ht="12.75">
      <c r="A391" s="1">
        <v>43915</v>
      </c>
      <c r="B391" s="43" t="s">
        <v>112</v>
      </c>
      <c r="C391" s="46" t="s">
        <v>27</v>
      </c>
      <c r="D391" s="16">
        <v>5000</v>
      </c>
      <c r="E391" s="4">
        <v>5</v>
      </c>
      <c r="F391" s="1">
        <v>43928</v>
      </c>
      <c r="G391" s="3">
        <v>5.64</v>
      </c>
      <c r="H391" s="4">
        <f t="shared" si="318"/>
        <v>25000</v>
      </c>
      <c r="I391" s="4">
        <f t="shared" si="315"/>
        <v>28200</v>
      </c>
      <c r="J391">
        <f t="shared" si="316"/>
        <v>13</v>
      </c>
      <c r="K391" s="28">
        <f t="shared" si="317"/>
        <v>325000</v>
      </c>
      <c r="L391" s="5">
        <f t="shared" si="319"/>
        <v>0.128</v>
      </c>
      <c r="M391" s="24">
        <f t="shared" si="320"/>
        <v>3190</v>
      </c>
    </row>
    <row r="392" spans="1:13" ht="12.75">
      <c r="A392" s="1">
        <v>43944</v>
      </c>
      <c r="B392" s="43" t="s">
        <v>63</v>
      </c>
      <c r="C392" s="46" t="s">
        <v>27</v>
      </c>
      <c r="D392" s="16">
        <v>3703</v>
      </c>
      <c r="E392" s="4">
        <v>6.75</v>
      </c>
      <c r="F392" s="1">
        <v>43951</v>
      </c>
      <c r="G392" s="3">
        <v>7.45</v>
      </c>
      <c r="H392" s="4">
        <f t="shared" si="318"/>
        <v>24995.25</v>
      </c>
      <c r="I392" s="4">
        <f t="shared" si="315"/>
        <v>27587.350000000002</v>
      </c>
      <c r="J392">
        <f t="shared" si="316"/>
        <v>7</v>
      </c>
      <c r="K392" s="28">
        <f t="shared" si="317"/>
        <v>174966.75</v>
      </c>
      <c r="L392" s="5">
        <f t="shared" si="319"/>
        <v>0.1037037037037038</v>
      </c>
      <c r="M392" s="24">
        <f t="shared" si="320"/>
        <v>2582.100000000002</v>
      </c>
    </row>
    <row r="393" spans="1:13" ht="12.75">
      <c r="A393" s="1">
        <v>43962</v>
      </c>
      <c r="B393" s="43" t="s">
        <v>63</v>
      </c>
      <c r="C393" s="46" t="s">
        <v>27</v>
      </c>
      <c r="D393" s="16">
        <v>3776</v>
      </c>
      <c r="E393" s="4">
        <v>6.62</v>
      </c>
      <c r="F393" s="1">
        <v>43965</v>
      </c>
      <c r="G393" s="3">
        <v>6.325</v>
      </c>
      <c r="H393" s="4">
        <f t="shared" si="318"/>
        <v>24997.12</v>
      </c>
      <c r="I393" s="4">
        <f aca="true" t="shared" si="321" ref="I393:I398">IF(F393&gt;0,G393*D393,0)</f>
        <v>23883.2</v>
      </c>
      <c r="J393">
        <f aca="true" t="shared" si="322" ref="J393:J398">IF(F393&gt;0,F393-A393,0)</f>
        <v>3</v>
      </c>
      <c r="K393" s="28">
        <f aca="true" t="shared" si="323" ref="K393:K398">H393*J393</f>
        <v>74991.36</v>
      </c>
      <c r="L393" s="5">
        <f t="shared" si="319"/>
        <v>-0.04456193353474314</v>
      </c>
      <c r="M393" s="24">
        <f t="shared" si="320"/>
        <v>-1123.9199999999983</v>
      </c>
    </row>
    <row r="394" spans="1:13" ht="12.75">
      <c r="A394" s="1">
        <v>43965</v>
      </c>
      <c r="B394" s="43" t="s">
        <v>100</v>
      </c>
      <c r="C394" s="46" t="s">
        <v>27</v>
      </c>
      <c r="D394" s="16">
        <v>17006</v>
      </c>
      <c r="E394" s="4">
        <v>1.47</v>
      </c>
      <c r="F394" s="1">
        <v>43965</v>
      </c>
      <c r="G394" s="3">
        <v>1.418</v>
      </c>
      <c r="H394" s="4">
        <f t="shared" si="318"/>
        <v>24998.82</v>
      </c>
      <c r="I394" s="4">
        <f t="shared" si="321"/>
        <v>24114.507999999998</v>
      </c>
      <c r="J394">
        <f t="shared" si="322"/>
        <v>0</v>
      </c>
      <c r="K394" s="28">
        <f t="shared" si="323"/>
        <v>0</v>
      </c>
      <c r="L394" s="5">
        <f t="shared" si="319"/>
        <v>-0.03537414965986401</v>
      </c>
      <c r="M394" s="24">
        <f t="shared" si="320"/>
        <v>-894.3120000000016</v>
      </c>
    </row>
    <row r="395" spans="1:13" ht="12.75">
      <c r="A395" s="1">
        <v>43969</v>
      </c>
      <c r="B395" s="43" t="s">
        <v>82</v>
      </c>
      <c r="C395" s="46" t="s">
        <v>27</v>
      </c>
      <c r="D395" s="16">
        <v>574</v>
      </c>
      <c r="E395" s="4">
        <v>43.5</v>
      </c>
      <c r="F395" s="1">
        <v>43976</v>
      </c>
      <c r="G395" s="3">
        <v>46.8</v>
      </c>
      <c r="H395" s="4">
        <f t="shared" si="318"/>
        <v>24969</v>
      </c>
      <c r="I395" s="4">
        <f t="shared" si="321"/>
        <v>26863.199999999997</v>
      </c>
      <c r="J395">
        <f t="shared" si="322"/>
        <v>7</v>
      </c>
      <c r="K395" s="28">
        <f t="shared" si="323"/>
        <v>174783</v>
      </c>
      <c r="L395" s="5">
        <f t="shared" si="319"/>
        <v>0.07586206896551713</v>
      </c>
      <c r="M395" s="24">
        <f t="shared" si="320"/>
        <v>1884.199999999997</v>
      </c>
    </row>
    <row r="396" spans="1:13" ht="12.75">
      <c r="A396" s="1">
        <v>43970</v>
      </c>
      <c r="B396" s="43" t="s">
        <v>136</v>
      </c>
      <c r="C396" s="46" t="s">
        <v>27</v>
      </c>
      <c r="D396" s="16">
        <v>12195</v>
      </c>
      <c r="E396" s="4">
        <v>2.05</v>
      </c>
      <c r="F396" s="1">
        <v>43970</v>
      </c>
      <c r="G396" s="3">
        <v>1.978</v>
      </c>
      <c r="H396" s="4">
        <f t="shared" si="318"/>
        <v>24999.749999999996</v>
      </c>
      <c r="I396" s="4">
        <f t="shared" si="321"/>
        <v>24121.71</v>
      </c>
      <c r="J396">
        <f t="shared" si="322"/>
        <v>0</v>
      </c>
      <c r="K396" s="28">
        <f t="shared" si="323"/>
        <v>0</v>
      </c>
      <c r="L396" s="5">
        <f t="shared" si="319"/>
        <v>-0.03512195121951209</v>
      </c>
      <c r="M396" s="24">
        <f t="shared" si="320"/>
        <v>-888.0399999999972</v>
      </c>
    </row>
    <row r="397" spans="1:13" ht="12.75">
      <c r="A397" s="1">
        <v>43976</v>
      </c>
      <c r="B397" s="43" t="s">
        <v>46</v>
      </c>
      <c r="C397" s="46" t="s">
        <v>27</v>
      </c>
      <c r="D397" s="16">
        <v>77160</v>
      </c>
      <c r="E397" s="2">
        <v>0.324</v>
      </c>
      <c r="F397" s="1">
        <v>43984</v>
      </c>
      <c r="G397" s="2">
        <v>0.35</v>
      </c>
      <c r="H397" s="4">
        <f t="shared" si="318"/>
        <v>24999.84</v>
      </c>
      <c r="I397" s="4">
        <f t="shared" si="321"/>
        <v>27006</v>
      </c>
      <c r="J397">
        <f t="shared" si="322"/>
        <v>8</v>
      </c>
      <c r="K397" s="28">
        <f t="shared" si="323"/>
        <v>199998.72</v>
      </c>
      <c r="L397" s="5">
        <f aca="true" t="shared" si="324" ref="L397:L402">IF(F397&gt;0,IF(LEFT(UPPER(C397))="S",(H397-I397)/H397,(I397-H397)/H397),0)</f>
        <v>0.08024691358024691</v>
      </c>
      <c r="M397" s="24">
        <f aca="true" t="shared" si="325" ref="M397:M402">(H397*L397)-10</f>
        <v>1996.1599999999999</v>
      </c>
    </row>
    <row r="398" spans="1:13" ht="12.75">
      <c r="A398" s="1">
        <v>43986</v>
      </c>
      <c r="B398" s="43" t="s">
        <v>144</v>
      </c>
      <c r="C398" s="46" t="s">
        <v>27</v>
      </c>
      <c r="D398" s="16">
        <v>6983</v>
      </c>
      <c r="E398" s="2">
        <v>3.58</v>
      </c>
      <c r="F398" s="1">
        <v>43990</v>
      </c>
      <c r="G398" s="2">
        <v>3.9</v>
      </c>
      <c r="H398" s="4">
        <f aca="true" t="shared" si="326" ref="H398:H403">E398*D398</f>
        <v>24999.14</v>
      </c>
      <c r="I398" s="4">
        <f t="shared" si="321"/>
        <v>27233.7</v>
      </c>
      <c r="J398">
        <f t="shared" si="322"/>
        <v>4</v>
      </c>
      <c r="K398" s="28">
        <f t="shared" si="323"/>
        <v>99996.56</v>
      </c>
      <c r="L398" s="5">
        <f t="shared" si="324"/>
        <v>0.08938547486033525</v>
      </c>
      <c r="M398" s="24">
        <f t="shared" si="325"/>
        <v>2224.5600000000013</v>
      </c>
    </row>
    <row r="399" spans="1:13" ht="12.75">
      <c r="A399" s="1">
        <v>43991</v>
      </c>
      <c r="B399" s="43" t="s">
        <v>50</v>
      </c>
      <c r="C399" s="46" t="s">
        <v>27</v>
      </c>
      <c r="D399" s="16">
        <v>3443</v>
      </c>
      <c r="E399" s="2">
        <v>7.26</v>
      </c>
      <c r="F399" s="1">
        <v>43999</v>
      </c>
      <c r="G399" s="2">
        <v>7.26</v>
      </c>
      <c r="H399" s="4">
        <f t="shared" si="326"/>
        <v>24996.18</v>
      </c>
      <c r="I399" s="4">
        <f aca="true" t="shared" si="327" ref="I399:I404">IF(F399&gt;0,G399*D399,0)</f>
        <v>24996.18</v>
      </c>
      <c r="J399">
        <f aca="true" t="shared" si="328" ref="J399:J404">IF(F399&gt;0,F399-A399,0)</f>
        <v>8</v>
      </c>
      <c r="K399" s="28">
        <f aca="true" t="shared" si="329" ref="K399:K404">H399*J399</f>
        <v>199969.44</v>
      </c>
      <c r="L399" s="5">
        <f t="shared" si="324"/>
        <v>0</v>
      </c>
      <c r="M399" s="24">
        <f t="shared" si="325"/>
        <v>-10</v>
      </c>
    </row>
    <row r="400" spans="1:13" ht="12.75">
      <c r="A400" s="1">
        <v>44000</v>
      </c>
      <c r="B400" s="43" t="s">
        <v>145</v>
      </c>
      <c r="C400" s="46" t="s">
        <v>131</v>
      </c>
      <c r="D400" s="16">
        <v>3351</v>
      </c>
      <c r="E400" s="2">
        <v>7.46</v>
      </c>
      <c r="F400" s="1">
        <v>44005</v>
      </c>
      <c r="G400" s="2">
        <v>7.7</v>
      </c>
      <c r="H400" s="4">
        <f t="shared" si="326"/>
        <v>24998.46</v>
      </c>
      <c r="I400" s="4">
        <f t="shared" si="327"/>
        <v>25802.7</v>
      </c>
      <c r="J400">
        <f t="shared" si="328"/>
        <v>5</v>
      </c>
      <c r="K400" s="28">
        <f t="shared" si="329"/>
        <v>124992.29999999999</v>
      </c>
      <c r="L400" s="5">
        <f t="shared" si="324"/>
        <v>-0.03217158176943706</v>
      </c>
      <c r="M400" s="24">
        <f t="shared" si="325"/>
        <v>-814.2400000000016</v>
      </c>
    </row>
    <row r="401" spans="1:13" ht="12.75">
      <c r="A401" s="1">
        <v>44021</v>
      </c>
      <c r="B401" s="43" t="s">
        <v>115</v>
      </c>
      <c r="C401" s="46" t="s">
        <v>27</v>
      </c>
      <c r="D401" s="16">
        <v>938</v>
      </c>
      <c r="E401" s="2">
        <v>25.65</v>
      </c>
      <c r="F401" s="1">
        <v>44027</v>
      </c>
      <c r="G401" s="2">
        <v>24.75</v>
      </c>
      <c r="H401" s="4">
        <f t="shared" si="326"/>
        <v>24059.699999999997</v>
      </c>
      <c r="I401" s="4">
        <f t="shared" si="327"/>
        <v>23215.5</v>
      </c>
      <c r="J401">
        <f t="shared" si="328"/>
        <v>6</v>
      </c>
      <c r="K401" s="28">
        <f t="shared" si="329"/>
        <v>144358.19999999998</v>
      </c>
      <c r="L401" s="5">
        <f t="shared" si="324"/>
        <v>-0.035087719298245494</v>
      </c>
      <c r="M401" s="24">
        <f t="shared" si="325"/>
        <v>-854.199999999997</v>
      </c>
    </row>
    <row r="402" spans="1:13" ht="12.75">
      <c r="A402" s="1">
        <v>44027</v>
      </c>
      <c r="B402" s="43" t="s">
        <v>66</v>
      </c>
      <c r="C402" s="46" t="s">
        <v>27</v>
      </c>
      <c r="D402" s="16">
        <v>11792</v>
      </c>
      <c r="E402" s="2">
        <v>2.12</v>
      </c>
      <c r="F402" s="1">
        <v>44034</v>
      </c>
      <c r="G402" s="2">
        <v>2.27</v>
      </c>
      <c r="H402" s="4">
        <f t="shared" si="326"/>
        <v>24999.04</v>
      </c>
      <c r="I402" s="4">
        <f t="shared" si="327"/>
        <v>26767.84</v>
      </c>
      <c r="J402">
        <f t="shared" si="328"/>
        <v>7</v>
      </c>
      <c r="K402" s="28">
        <f t="shared" si="329"/>
        <v>174993.28</v>
      </c>
      <c r="L402" s="5">
        <f t="shared" si="324"/>
        <v>0.07075471698113205</v>
      </c>
      <c r="M402" s="24">
        <f t="shared" si="325"/>
        <v>1758.7999999999993</v>
      </c>
    </row>
    <row r="403" spans="1:13" ht="12.75">
      <c r="A403" s="1">
        <v>44074</v>
      </c>
      <c r="B403" s="43" t="s">
        <v>43</v>
      </c>
      <c r="C403" s="46" t="s">
        <v>27</v>
      </c>
      <c r="D403" s="16">
        <v>5219</v>
      </c>
      <c r="E403" s="2">
        <v>4.95</v>
      </c>
      <c r="F403" s="1">
        <v>44075</v>
      </c>
      <c r="G403" s="2">
        <v>4.78</v>
      </c>
      <c r="H403" s="4">
        <f t="shared" si="326"/>
        <v>25834.05</v>
      </c>
      <c r="I403" s="4">
        <f t="shared" si="327"/>
        <v>24946.82</v>
      </c>
      <c r="J403">
        <f t="shared" si="328"/>
        <v>1</v>
      </c>
      <c r="K403" s="28">
        <f t="shared" si="329"/>
        <v>25834.05</v>
      </c>
      <c r="L403" s="5">
        <f aca="true" t="shared" si="330" ref="L403:L408">IF(F403&gt;0,IF(LEFT(UPPER(C403))="S",(H403-I403)/H403,(I403-H403)/H403),0)</f>
        <v>-0.03434343434343433</v>
      </c>
      <c r="M403" s="24">
        <f aca="true" t="shared" si="331" ref="M403:M408">(H403*L403)-10</f>
        <v>-897.2299999999996</v>
      </c>
    </row>
    <row r="404" spans="1:13" ht="12.75">
      <c r="A404" s="1">
        <v>44076</v>
      </c>
      <c r="B404" s="43" t="s">
        <v>77</v>
      </c>
      <c r="C404" s="46" t="s">
        <v>27</v>
      </c>
      <c r="D404" s="16">
        <v>41666</v>
      </c>
      <c r="E404" s="2">
        <v>0.6</v>
      </c>
      <c r="F404" s="1">
        <v>44081</v>
      </c>
      <c r="G404" s="2">
        <v>0.579</v>
      </c>
      <c r="H404" s="4">
        <f aca="true" t="shared" si="332" ref="H404:H409">E404*D404</f>
        <v>24999.6</v>
      </c>
      <c r="I404" s="4">
        <f t="shared" si="327"/>
        <v>24124.613999999998</v>
      </c>
      <c r="J404">
        <f t="shared" si="328"/>
        <v>5</v>
      </c>
      <c r="K404" s="28">
        <f t="shared" si="329"/>
        <v>124998</v>
      </c>
      <c r="L404" s="5">
        <f t="shared" si="330"/>
        <v>-0.03500000000000003</v>
      </c>
      <c r="M404" s="24">
        <f t="shared" si="331"/>
        <v>-884.9860000000007</v>
      </c>
    </row>
    <row r="405" spans="1:13" ht="12.75">
      <c r="A405" s="1">
        <v>44082</v>
      </c>
      <c r="B405" s="43" t="s">
        <v>66</v>
      </c>
      <c r="C405" s="46" t="s">
        <v>27</v>
      </c>
      <c r="D405" s="16">
        <v>14577</v>
      </c>
      <c r="E405" s="2">
        <v>1.715</v>
      </c>
      <c r="F405" s="1">
        <v>44085</v>
      </c>
      <c r="G405" s="2">
        <v>1.63</v>
      </c>
      <c r="H405" s="4">
        <f t="shared" si="332"/>
        <v>24999.555</v>
      </c>
      <c r="I405" s="4">
        <f aca="true" t="shared" si="333" ref="I405:I411">IF(F405&gt;0,G405*D405,0)</f>
        <v>23760.51</v>
      </c>
      <c r="J405">
        <f aca="true" t="shared" si="334" ref="J405:J411">IF(F405&gt;0,F405-A405,0)</f>
        <v>3</v>
      </c>
      <c r="K405" s="28">
        <f aca="true" t="shared" si="335" ref="K405:K411">H405*J405</f>
        <v>74998.66500000001</v>
      </c>
      <c r="L405" s="5">
        <f t="shared" si="330"/>
        <v>-0.04956268221574352</v>
      </c>
      <c r="M405" s="24">
        <f t="shared" si="331"/>
        <v>-1249.045000000002</v>
      </c>
    </row>
    <row r="406" spans="1:13" ht="12.75">
      <c r="A406" s="1">
        <v>44091</v>
      </c>
      <c r="B406" s="43" t="s">
        <v>66</v>
      </c>
      <c r="C406" s="46" t="s">
        <v>27</v>
      </c>
      <c r="D406" s="16">
        <v>15337</v>
      </c>
      <c r="E406" s="2">
        <v>1.63</v>
      </c>
      <c r="F406" s="1">
        <v>44095</v>
      </c>
      <c r="G406" s="2">
        <v>1.576</v>
      </c>
      <c r="H406" s="4">
        <f t="shared" si="332"/>
        <v>24999.309999999998</v>
      </c>
      <c r="I406" s="4">
        <f t="shared" si="333"/>
        <v>24171.112</v>
      </c>
      <c r="J406">
        <f t="shared" si="334"/>
        <v>4</v>
      </c>
      <c r="K406" s="28">
        <f t="shared" si="335"/>
        <v>99997.23999999999</v>
      </c>
      <c r="L406" s="5">
        <f t="shared" si="330"/>
        <v>-0.03312883435582809</v>
      </c>
      <c r="M406" s="24">
        <f t="shared" si="331"/>
        <v>-838.1979999999967</v>
      </c>
    </row>
    <row r="407" spans="1:13" ht="12.75">
      <c r="A407" s="1">
        <v>44109</v>
      </c>
      <c r="B407" s="43" t="s">
        <v>117</v>
      </c>
      <c r="C407" s="46" t="s">
        <v>27</v>
      </c>
      <c r="D407" s="16">
        <v>3846</v>
      </c>
      <c r="E407" s="2">
        <v>6.5</v>
      </c>
      <c r="F407" s="1">
        <v>44125</v>
      </c>
      <c r="G407" s="2">
        <v>6.37</v>
      </c>
      <c r="H407" s="4">
        <f t="shared" si="332"/>
        <v>24999</v>
      </c>
      <c r="I407" s="4">
        <f t="shared" si="333"/>
        <v>24499.02</v>
      </c>
      <c r="J407">
        <f t="shared" si="334"/>
        <v>16</v>
      </c>
      <c r="K407" s="28">
        <f t="shared" si="335"/>
        <v>399984</v>
      </c>
      <c r="L407" s="5">
        <f t="shared" si="330"/>
        <v>-0.019999999999999983</v>
      </c>
      <c r="M407" s="24">
        <f t="shared" si="331"/>
        <v>-509.97999999999956</v>
      </c>
    </row>
    <row r="408" spans="1:13" ht="12.75">
      <c r="A408" s="1">
        <v>44123</v>
      </c>
      <c r="B408" s="43" t="s">
        <v>130</v>
      </c>
      <c r="C408" s="46" t="s">
        <v>27</v>
      </c>
      <c r="D408" s="16">
        <v>5219</v>
      </c>
      <c r="E408" s="2">
        <v>4.79</v>
      </c>
      <c r="F408" s="1">
        <v>44126</v>
      </c>
      <c r="G408" s="2">
        <v>4.62</v>
      </c>
      <c r="H408" s="4">
        <f t="shared" si="332"/>
        <v>24999.01</v>
      </c>
      <c r="I408" s="4">
        <f t="shared" si="333"/>
        <v>24111.78</v>
      </c>
      <c r="J408">
        <f t="shared" si="334"/>
        <v>3</v>
      </c>
      <c r="K408" s="28">
        <f t="shared" si="335"/>
        <v>74997.03</v>
      </c>
      <c r="L408" s="5">
        <f t="shared" si="330"/>
        <v>-0.035490605427974935</v>
      </c>
      <c r="M408" s="24">
        <f t="shared" si="331"/>
        <v>-897.2299999999996</v>
      </c>
    </row>
    <row r="409" spans="1:13" ht="12.75">
      <c r="A409" s="1">
        <v>44147</v>
      </c>
      <c r="B409" s="43" t="s">
        <v>95</v>
      </c>
      <c r="C409" s="46" t="s">
        <v>131</v>
      </c>
      <c r="D409" s="16">
        <v>13758</v>
      </c>
      <c r="E409" s="2">
        <v>1.817</v>
      </c>
      <c r="F409" s="1">
        <v>44153</v>
      </c>
      <c r="G409" s="2">
        <v>1.8722</v>
      </c>
      <c r="H409" s="4">
        <f t="shared" si="332"/>
        <v>24998.286</v>
      </c>
      <c r="I409" s="4">
        <f t="shared" si="333"/>
        <v>25757.727600000002</v>
      </c>
      <c r="J409">
        <f t="shared" si="334"/>
        <v>6</v>
      </c>
      <c r="K409" s="28">
        <f t="shared" si="335"/>
        <v>149989.71600000001</v>
      </c>
      <c r="L409" s="5">
        <f aca="true" t="shared" si="336" ref="L409:L414">IF(F409&gt;0,IF(LEFT(UPPER(C409))="S",(H409-I409)/H409,(I409-H409)/H409),0)</f>
        <v>-0.030379746835443117</v>
      </c>
      <c r="M409" s="24">
        <f aca="true" t="shared" si="337" ref="M409:M414">(H409*L409)-10</f>
        <v>-769.4416000000019</v>
      </c>
    </row>
    <row r="410" spans="1:13" ht="12.75">
      <c r="A410" s="1">
        <v>44154</v>
      </c>
      <c r="B410" s="43" t="s">
        <v>64</v>
      </c>
      <c r="C410" s="46" t="s">
        <v>131</v>
      </c>
      <c r="D410" s="16">
        <v>3326</v>
      </c>
      <c r="E410" s="2">
        <v>7.515</v>
      </c>
      <c r="F410" s="1">
        <v>44160</v>
      </c>
      <c r="G410" s="2">
        <v>7.77</v>
      </c>
      <c r="H410" s="4">
        <f aca="true" t="shared" si="338" ref="H410:H415">E410*D410</f>
        <v>24994.89</v>
      </c>
      <c r="I410" s="4">
        <f t="shared" si="333"/>
        <v>25843.019999999997</v>
      </c>
      <c r="J410">
        <f t="shared" si="334"/>
        <v>6</v>
      </c>
      <c r="K410" s="28">
        <f t="shared" si="335"/>
        <v>149969.34</v>
      </c>
      <c r="L410" s="5">
        <f t="shared" si="336"/>
        <v>-0.03393213572854281</v>
      </c>
      <c r="M410" s="24">
        <f t="shared" si="337"/>
        <v>-858.1299999999974</v>
      </c>
    </row>
    <row r="411" spans="1:13" ht="12.75">
      <c r="A411" s="1">
        <v>44155</v>
      </c>
      <c r="B411" s="43" t="s">
        <v>90</v>
      </c>
      <c r="C411" s="46" t="s">
        <v>131</v>
      </c>
      <c r="D411" s="16">
        <v>1420</v>
      </c>
      <c r="E411" s="2">
        <v>17.6</v>
      </c>
      <c r="F411" s="1">
        <v>44160</v>
      </c>
      <c r="G411" s="2">
        <v>18.15</v>
      </c>
      <c r="H411" s="4">
        <f t="shared" si="338"/>
        <v>24992.000000000004</v>
      </c>
      <c r="I411" s="4">
        <f t="shared" si="333"/>
        <v>25772.999999999996</v>
      </c>
      <c r="J411">
        <f t="shared" si="334"/>
        <v>5</v>
      </c>
      <c r="K411" s="28">
        <f t="shared" si="335"/>
        <v>124960.00000000001</v>
      </c>
      <c r="L411" s="5">
        <f t="shared" si="336"/>
        <v>-0.031249999999999705</v>
      </c>
      <c r="M411" s="24">
        <f t="shared" si="337"/>
        <v>-790.9999999999927</v>
      </c>
    </row>
    <row r="412" spans="1:13" ht="12.75">
      <c r="A412" s="1">
        <v>44161</v>
      </c>
      <c r="B412" s="43" t="s">
        <v>43</v>
      </c>
      <c r="C412" s="46" t="s">
        <v>131</v>
      </c>
      <c r="D412" s="16">
        <v>3720</v>
      </c>
      <c r="E412" s="2">
        <v>6.72</v>
      </c>
      <c r="F412" s="1">
        <v>44172</v>
      </c>
      <c r="G412" s="2">
        <v>6.95</v>
      </c>
      <c r="H412" s="4">
        <f t="shared" si="338"/>
        <v>24998.399999999998</v>
      </c>
      <c r="I412" s="4">
        <f aca="true" t="shared" si="339" ref="I412:I418">IF(F412&gt;0,G412*D412,0)</f>
        <v>25854</v>
      </c>
      <c r="J412">
        <f aca="true" t="shared" si="340" ref="J412:J418">IF(F412&gt;0,F412-A412,0)</f>
        <v>11</v>
      </c>
      <c r="K412" s="28">
        <f aca="true" t="shared" si="341" ref="K412:K418">H412*J412</f>
        <v>274982.39999999997</v>
      </c>
      <c r="L412" s="5">
        <f t="shared" si="336"/>
        <v>-0.03422619047619057</v>
      </c>
      <c r="M412" s="24">
        <f t="shared" si="337"/>
        <v>-865.6000000000023</v>
      </c>
    </row>
    <row r="413" spans="1:13" ht="12.75">
      <c r="A413" s="1">
        <v>44168</v>
      </c>
      <c r="B413" s="43" t="s">
        <v>63</v>
      </c>
      <c r="C413" s="46" t="s">
        <v>27</v>
      </c>
      <c r="D413" s="16">
        <v>3113</v>
      </c>
      <c r="E413" s="2">
        <v>8.03</v>
      </c>
      <c r="F413" s="1">
        <v>44176</v>
      </c>
      <c r="G413" s="2">
        <v>7.78</v>
      </c>
      <c r="H413" s="4">
        <f t="shared" si="338"/>
        <v>24997.39</v>
      </c>
      <c r="I413" s="4">
        <f t="shared" si="339"/>
        <v>24219.14</v>
      </c>
      <c r="J413">
        <f t="shared" si="340"/>
        <v>8</v>
      </c>
      <c r="K413" s="28">
        <f t="shared" si="341"/>
        <v>199979.12</v>
      </c>
      <c r="L413" s="5">
        <f t="shared" si="336"/>
        <v>-0.031133250311332503</v>
      </c>
      <c r="M413" s="24">
        <f t="shared" si="337"/>
        <v>-788.25</v>
      </c>
    </row>
    <row r="414" spans="1:13" ht="12.75">
      <c r="A414" s="1">
        <v>44161</v>
      </c>
      <c r="B414" s="43" t="s">
        <v>72</v>
      </c>
      <c r="C414" s="46" t="s">
        <v>131</v>
      </c>
      <c r="D414" s="16">
        <v>5924</v>
      </c>
      <c r="E414" s="2">
        <v>4.22</v>
      </c>
      <c r="F414" s="1">
        <v>44180</v>
      </c>
      <c r="G414" s="2">
        <v>3.8</v>
      </c>
      <c r="H414" s="4">
        <f t="shared" si="338"/>
        <v>24999.28</v>
      </c>
      <c r="I414" s="4">
        <f t="shared" si="339"/>
        <v>22511.2</v>
      </c>
      <c r="J414">
        <f t="shared" si="340"/>
        <v>19</v>
      </c>
      <c r="K414" s="28">
        <f t="shared" si="341"/>
        <v>474986.31999999995</v>
      </c>
      <c r="L414" s="5">
        <f t="shared" si="336"/>
        <v>0.09952606635071083</v>
      </c>
      <c r="M414" s="24">
        <f t="shared" si="337"/>
        <v>2478.079999999998</v>
      </c>
    </row>
    <row r="415" spans="1:13" ht="12.75">
      <c r="A415" s="1">
        <v>44230</v>
      </c>
      <c r="B415" s="43" t="s">
        <v>78</v>
      </c>
      <c r="C415" s="46" t="s">
        <v>131</v>
      </c>
      <c r="D415" s="16">
        <v>739</v>
      </c>
      <c r="E415" s="2">
        <v>33.8</v>
      </c>
      <c r="F415" s="1">
        <v>44236</v>
      </c>
      <c r="G415" s="2">
        <v>34.6</v>
      </c>
      <c r="H415" s="4">
        <f t="shared" si="338"/>
        <v>24978.199999999997</v>
      </c>
      <c r="I415" s="4">
        <f t="shared" si="339"/>
        <v>25569.4</v>
      </c>
      <c r="J415">
        <f t="shared" si="340"/>
        <v>6</v>
      </c>
      <c r="K415" s="28">
        <f t="shared" si="341"/>
        <v>149869.19999999998</v>
      </c>
      <c r="L415" s="5">
        <f aca="true" t="shared" si="342" ref="L415:L420">IF(F415&gt;0,IF(LEFT(UPPER(C415))="S",(H415-I415)/H415,(I415-H415)/H415),0)</f>
        <v>-0.023668639053254614</v>
      </c>
      <c r="M415" s="24">
        <f aca="true" t="shared" si="343" ref="M415:M420">(H415*L415)-10</f>
        <v>-601.2000000000044</v>
      </c>
    </row>
    <row r="416" spans="1:13" ht="12.75">
      <c r="A416" s="1">
        <v>44251</v>
      </c>
      <c r="B416" s="43" t="s">
        <v>146</v>
      </c>
      <c r="C416" s="46" t="s">
        <v>10</v>
      </c>
      <c r="D416" s="16">
        <v>2920</v>
      </c>
      <c r="E416" s="2">
        <v>8.56</v>
      </c>
      <c r="F416" s="1">
        <v>44258</v>
      </c>
      <c r="G416" s="2">
        <v>8.33</v>
      </c>
      <c r="H416" s="4">
        <f aca="true" t="shared" si="344" ref="H416:H421">E416*D416</f>
        <v>24995.2</v>
      </c>
      <c r="I416" s="4">
        <f t="shared" si="339"/>
        <v>24323.6</v>
      </c>
      <c r="J416">
        <f t="shared" si="340"/>
        <v>7</v>
      </c>
      <c r="K416" s="28">
        <f t="shared" si="341"/>
        <v>174966.4</v>
      </c>
      <c r="L416" s="5">
        <f t="shared" si="342"/>
        <v>-0.02686915887850476</v>
      </c>
      <c r="M416" s="24">
        <f t="shared" si="343"/>
        <v>-681.6000000000022</v>
      </c>
    </row>
    <row r="417" spans="1:13" ht="12.75">
      <c r="A417" s="1">
        <v>44295</v>
      </c>
      <c r="B417" s="43" t="s">
        <v>82</v>
      </c>
      <c r="C417" s="46" t="s">
        <v>21</v>
      </c>
      <c r="D417" s="16">
        <v>347</v>
      </c>
      <c r="E417" s="2">
        <v>71.9</v>
      </c>
      <c r="F417" s="1">
        <v>44320</v>
      </c>
      <c r="G417" s="2">
        <v>68</v>
      </c>
      <c r="H417" s="4">
        <f t="shared" si="344"/>
        <v>24949.300000000003</v>
      </c>
      <c r="I417" s="4">
        <f t="shared" si="339"/>
        <v>23596</v>
      </c>
      <c r="J417">
        <f t="shared" si="340"/>
        <v>25</v>
      </c>
      <c r="K417" s="28">
        <f t="shared" si="341"/>
        <v>623732.5000000001</v>
      </c>
      <c r="L417" s="5">
        <f t="shared" si="342"/>
        <v>0.05424200278164128</v>
      </c>
      <c r="M417" s="24">
        <f t="shared" si="343"/>
        <v>1343.300000000003</v>
      </c>
    </row>
    <row r="418" spans="1:13" ht="12.75">
      <c r="A418" s="1">
        <v>44320</v>
      </c>
      <c r="B418" s="43" t="s">
        <v>66</v>
      </c>
      <c r="C418" s="46" t="s">
        <v>10</v>
      </c>
      <c r="D418" s="16">
        <v>12690</v>
      </c>
      <c r="E418" s="2">
        <v>1.97</v>
      </c>
      <c r="F418" s="1">
        <v>44334</v>
      </c>
      <c r="G418" s="2">
        <v>2.14</v>
      </c>
      <c r="H418" s="4">
        <f t="shared" si="344"/>
        <v>24999.3</v>
      </c>
      <c r="I418" s="4">
        <f t="shared" si="339"/>
        <v>27156.600000000002</v>
      </c>
      <c r="J418">
        <f t="shared" si="340"/>
        <v>14</v>
      </c>
      <c r="K418" s="28">
        <f t="shared" si="341"/>
        <v>349990.2</v>
      </c>
      <c r="L418" s="5">
        <f t="shared" si="342"/>
        <v>0.08629441624365494</v>
      </c>
      <c r="M418" s="24">
        <f t="shared" si="343"/>
        <v>2147.300000000003</v>
      </c>
    </row>
    <row r="419" spans="1:13" ht="12.75">
      <c r="A419" s="1">
        <v>44335</v>
      </c>
      <c r="B419" s="43" t="s">
        <v>125</v>
      </c>
      <c r="C419" s="46" t="s">
        <v>21</v>
      </c>
      <c r="D419" s="16">
        <v>9157</v>
      </c>
      <c r="E419" s="2">
        <v>2.73</v>
      </c>
      <c r="F419" s="1">
        <v>44340</v>
      </c>
      <c r="G419" s="2">
        <v>2.79</v>
      </c>
      <c r="H419" s="4">
        <f t="shared" si="344"/>
        <v>24998.61</v>
      </c>
      <c r="I419" s="4">
        <f aca="true" t="shared" si="345" ref="I419:I425">IF(F419&gt;0,G419*D419,0)</f>
        <v>25548.03</v>
      </c>
      <c r="J419">
        <f aca="true" t="shared" si="346" ref="J419:J425">IF(F419&gt;0,F419-A419,0)</f>
        <v>5</v>
      </c>
      <c r="K419" s="28">
        <f aca="true" t="shared" si="347" ref="K419:K425">H419*J419</f>
        <v>124993.05</v>
      </c>
      <c r="L419" s="5">
        <f t="shared" si="342"/>
        <v>-0.021978021978021907</v>
      </c>
      <c r="M419" s="24">
        <f t="shared" si="343"/>
        <v>-559.4199999999983</v>
      </c>
    </row>
    <row r="420" spans="1:13" ht="12.75">
      <c r="A420" s="1">
        <v>44336</v>
      </c>
      <c r="B420" s="43" t="s">
        <v>78</v>
      </c>
      <c r="C420" s="46" t="s">
        <v>27</v>
      </c>
      <c r="D420" s="16">
        <v>854</v>
      </c>
      <c r="E420" s="2">
        <v>29.25</v>
      </c>
      <c r="F420" s="1">
        <v>44348</v>
      </c>
      <c r="G420" s="3">
        <v>31</v>
      </c>
      <c r="H420" s="4">
        <f t="shared" si="344"/>
        <v>24979.5</v>
      </c>
      <c r="I420" s="4">
        <f t="shared" si="345"/>
        <v>26474</v>
      </c>
      <c r="J420">
        <f t="shared" si="346"/>
        <v>12</v>
      </c>
      <c r="K420" s="28">
        <f t="shared" si="347"/>
        <v>299754</v>
      </c>
      <c r="L420" s="5">
        <f t="shared" si="342"/>
        <v>0.05982905982905983</v>
      </c>
      <c r="M420" s="24">
        <f t="shared" si="343"/>
        <v>1484.5</v>
      </c>
    </row>
    <row r="421" spans="1:13" ht="12.75">
      <c r="A421" s="1">
        <v>44348</v>
      </c>
      <c r="B421" s="43" t="s">
        <v>135</v>
      </c>
      <c r="C421" s="46" t="s">
        <v>131</v>
      </c>
      <c r="D421" s="16">
        <v>431</v>
      </c>
      <c r="E421" s="2">
        <v>58</v>
      </c>
      <c r="F421" s="1">
        <v>44354</v>
      </c>
      <c r="G421" s="3">
        <v>59.2</v>
      </c>
      <c r="H421" s="4">
        <f t="shared" si="344"/>
        <v>24998</v>
      </c>
      <c r="I421" s="4">
        <f t="shared" si="345"/>
        <v>25515.2</v>
      </c>
      <c r="J421">
        <f t="shared" si="346"/>
        <v>6</v>
      </c>
      <c r="K421" s="28">
        <f t="shared" si="347"/>
        <v>149988</v>
      </c>
      <c r="L421" s="5">
        <f aca="true" t="shared" si="348" ref="L421:L426">IF(F421&gt;0,IF(LEFT(UPPER(C421))="S",(H421-I421)/H421,(I421-H421)/H421),0)</f>
        <v>-0.02068965517241382</v>
      </c>
      <c r="M421" s="24">
        <f aca="true" t="shared" si="349" ref="M421:M426">(H421*L421)-10</f>
        <v>-527.2000000000007</v>
      </c>
    </row>
    <row r="422" spans="1:13" ht="12.75">
      <c r="A422" s="1">
        <v>44441</v>
      </c>
      <c r="B422" s="43" t="s">
        <v>81</v>
      </c>
      <c r="C422" s="46" t="s">
        <v>27</v>
      </c>
      <c r="D422" s="16">
        <v>769</v>
      </c>
      <c r="E422" s="28">
        <v>32.5</v>
      </c>
      <c r="F422" s="1">
        <v>44459</v>
      </c>
      <c r="G422" s="3">
        <v>31.3</v>
      </c>
      <c r="H422" s="4">
        <f aca="true" t="shared" si="350" ref="H422:H427">E422*D422</f>
        <v>24992.5</v>
      </c>
      <c r="I422" s="4">
        <f t="shared" si="345"/>
        <v>24069.7</v>
      </c>
      <c r="J422">
        <f t="shared" si="346"/>
        <v>18</v>
      </c>
      <c r="K422" s="28">
        <f t="shared" si="347"/>
        <v>449865</v>
      </c>
      <c r="L422" s="5">
        <f t="shared" si="348"/>
        <v>-0.03692307692307689</v>
      </c>
      <c r="M422" s="24">
        <f t="shared" si="349"/>
        <v>-932.7999999999993</v>
      </c>
    </row>
    <row r="423" spans="1:13" ht="12.75">
      <c r="A423" s="1">
        <v>44455</v>
      </c>
      <c r="B423" s="43" t="s">
        <v>147</v>
      </c>
      <c r="C423" s="46" t="s">
        <v>27</v>
      </c>
      <c r="D423" s="16">
        <v>1923</v>
      </c>
      <c r="E423" s="2">
        <v>13</v>
      </c>
      <c r="F423" s="1">
        <v>44459</v>
      </c>
      <c r="G423" s="3">
        <v>12.6</v>
      </c>
      <c r="H423" s="4">
        <f t="shared" si="350"/>
        <v>24999</v>
      </c>
      <c r="I423" s="4">
        <f t="shared" si="345"/>
        <v>24229.8</v>
      </c>
      <c r="J423">
        <f t="shared" si="346"/>
        <v>4</v>
      </c>
      <c r="K423" s="28">
        <f t="shared" si="347"/>
        <v>99996</v>
      </c>
      <c r="L423" s="5">
        <f t="shared" si="348"/>
        <v>-0.0307692307692308</v>
      </c>
      <c r="M423" s="24">
        <f t="shared" si="349"/>
        <v>-779.2000000000007</v>
      </c>
    </row>
    <row r="424" spans="1:13" ht="12.75">
      <c r="A424" s="1">
        <v>44461</v>
      </c>
      <c r="B424" s="43" t="s">
        <v>145</v>
      </c>
      <c r="C424" s="46" t="s">
        <v>27</v>
      </c>
      <c r="D424" s="16">
        <v>3597</v>
      </c>
      <c r="E424" s="4">
        <v>6.95</v>
      </c>
      <c r="F424" s="1">
        <v>44469</v>
      </c>
      <c r="G424" s="3">
        <v>6.8</v>
      </c>
      <c r="H424" s="4">
        <f t="shared" si="350"/>
        <v>24999.15</v>
      </c>
      <c r="I424" s="4">
        <f t="shared" si="345"/>
        <v>24459.6</v>
      </c>
      <c r="J424">
        <f t="shared" si="346"/>
        <v>8</v>
      </c>
      <c r="K424" s="28">
        <f t="shared" si="347"/>
        <v>199993.2</v>
      </c>
      <c r="L424" s="5">
        <f t="shared" si="348"/>
        <v>-0.021582733812949756</v>
      </c>
      <c r="M424" s="24">
        <f t="shared" si="349"/>
        <v>-549.5500000000029</v>
      </c>
    </row>
    <row r="425" spans="1:13" ht="12.75">
      <c r="A425" s="1">
        <v>44462</v>
      </c>
      <c r="B425" s="43" t="s">
        <v>46</v>
      </c>
      <c r="C425" s="46" t="s">
        <v>27</v>
      </c>
      <c r="D425" s="16">
        <v>70422</v>
      </c>
      <c r="E425" s="2">
        <v>0.355</v>
      </c>
      <c r="F425" s="1">
        <v>44467</v>
      </c>
      <c r="G425" s="3">
        <v>0.365</v>
      </c>
      <c r="H425" s="4">
        <f t="shared" si="350"/>
        <v>24999.809999999998</v>
      </c>
      <c r="I425" s="4">
        <f t="shared" si="345"/>
        <v>25704.03</v>
      </c>
      <c r="J425">
        <f t="shared" si="346"/>
        <v>5</v>
      </c>
      <c r="K425" s="28">
        <f t="shared" si="347"/>
        <v>124999.04999999999</v>
      </c>
      <c r="L425" s="5">
        <f t="shared" si="348"/>
        <v>0.02816901408450709</v>
      </c>
      <c r="M425" s="24">
        <f t="shared" si="349"/>
        <v>694.2200000000012</v>
      </c>
    </row>
    <row r="426" spans="1:13" ht="12.75">
      <c r="A426" s="1">
        <v>44474</v>
      </c>
      <c r="B426" s="43" t="s">
        <v>130</v>
      </c>
      <c r="C426" s="46" t="s">
        <v>27</v>
      </c>
      <c r="D426" s="16">
        <v>3424</v>
      </c>
      <c r="E426" s="2">
        <v>7.3</v>
      </c>
      <c r="F426" s="1">
        <v>44475</v>
      </c>
      <c r="G426" s="3">
        <v>7.05</v>
      </c>
      <c r="H426" s="4">
        <f t="shared" si="350"/>
        <v>24995.2</v>
      </c>
      <c r="I426" s="4">
        <f aca="true" t="shared" si="351" ref="I426:I432">IF(F426&gt;0,G426*D426,0)</f>
        <v>24139.2</v>
      </c>
      <c r="J426">
        <f aca="true" t="shared" si="352" ref="J426:J431">IF(F426&gt;0,F426-A426,0)</f>
        <v>1</v>
      </c>
      <c r="K426" s="28">
        <f aca="true" t="shared" si="353" ref="K426:K431">H426*J426</f>
        <v>24995.2</v>
      </c>
      <c r="L426" s="5">
        <f t="shared" si="348"/>
        <v>-0.03424657534246575</v>
      </c>
      <c r="M426" s="24">
        <f t="shared" si="349"/>
        <v>-866</v>
      </c>
    </row>
    <row r="427" spans="1:13" ht="12.75">
      <c r="A427" s="1">
        <v>44476</v>
      </c>
      <c r="B427" s="43" t="s">
        <v>125</v>
      </c>
      <c r="C427" s="46" t="s">
        <v>27</v>
      </c>
      <c r="D427" s="16">
        <v>8787</v>
      </c>
      <c r="E427" s="2">
        <v>2.845</v>
      </c>
      <c r="F427" s="1">
        <v>44481</v>
      </c>
      <c r="G427" s="3">
        <v>2.75</v>
      </c>
      <c r="H427" s="4">
        <f t="shared" si="350"/>
        <v>24999.015000000003</v>
      </c>
      <c r="I427" s="4">
        <f t="shared" si="351"/>
        <v>24164.25</v>
      </c>
      <c r="J427">
        <f t="shared" si="352"/>
        <v>5</v>
      </c>
      <c r="K427" s="28">
        <f t="shared" si="353"/>
        <v>124995.07500000001</v>
      </c>
      <c r="L427" s="5">
        <f>IF(F427&gt;0,IF(LEFT(UPPER(C427))="S",(H427-I427)/H427,(I427-H427)/H427),0)</f>
        <v>-0.033391915641476394</v>
      </c>
      <c r="M427" s="24">
        <f>(H427*L427)-10</f>
        <v>-844.765000000003</v>
      </c>
    </row>
    <row r="428" spans="1:13" ht="12.75">
      <c r="A428" s="1">
        <v>44477</v>
      </c>
      <c r="B428" s="43" t="s">
        <v>91</v>
      </c>
      <c r="C428" s="46" t="s">
        <v>27</v>
      </c>
      <c r="D428" s="16">
        <v>145</v>
      </c>
      <c r="E428" s="2">
        <v>171.5</v>
      </c>
      <c r="F428" s="1">
        <v>44482</v>
      </c>
      <c r="G428" s="3">
        <v>180</v>
      </c>
      <c r="H428" s="4">
        <f>E428*D428</f>
        <v>24867.5</v>
      </c>
      <c r="I428" s="4">
        <f t="shared" si="351"/>
        <v>26100</v>
      </c>
      <c r="J428">
        <f t="shared" si="352"/>
        <v>5</v>
      </c>
      <c r="K428" s="28">
        <f t="shared" si="353"/>
        <v>124337.5</v>
      </c>
      <c r="L428" s="5">
        <f>IF(F428&gt;0,IF(LEFT(UPPER(C428))="S",(H428-I428)/H428,(I428-H428)/H428),0)</f>
        <v>0.04956268221574344</v>
      </c>
      <c r="M428" s="24">
        <f>(H428*L428)-10</f>
        <v>1222.5</v>
      </c>
    </row>
    <row r="429" spans="1:13" ht="12.75">
      <c r="A429" s="1">
        <v>44503</v>
      </c>
      <c r="B429" s="43" t="s">
        <v>46</v>
      </c>
      <c r="C429" s="46" t="s">
        <v>27</v>
      </c>
      <c r="D429" s="16">
        <v>80645</v>
      </c>
      <c r="E429" s="47">
        <v>0.31</v>
      </c>
      <c r="F429" s="1">
        <v>44504</v>
      </c>
      <c r="G429" s="3">
        <v>0.325</v>
      </c>
      <c r="H429" s="4">
        <f>E429*D429</f>
        <v>24999.95</v>
      </c>
      <c r="I429" s="4">
        <f t="shared" si="351"/>
        <v>26209.625</v>
      </c>
      <c r="J429">
        <f t="shared" si="352"/>
        <v>1</v>
      </c>
      <c r="K429" s="28">
        <f t="shared" si="353"/>
        <v>24999.95</v>
      </c>
      <c r="L429" s="5">
        <f>IF(F429&gt;0,IF(LEFT(UPPER(C429))="S",(H429-I429)/H429,(I429-H429)/H429),0)</f>
        <v>0.04838709677419352</v>
      </c>
      <c r="M429" s="24">
        <f>(H429*L429)-10</f>
        <v>1199.6749999999993</v>
      </c>
    </row>
    <row r="430" spans="1:13" ht="12.75">
      <c r="A430" s="1">
        <v>44504</v>
      </c>
      <c r="B430" s="43" t="s">
        <v>141</v>
      </c>
      <c r="C430" s="46" t="s">
        <v>27</v>
      </c>
      <c r="D430" s="16">
        <v>1712</v>
      </c>
      <c r="E430" s="2">
        <v>14.6</v>
      </c>
      <c r="F430" s="1">
        <v>44512</v>
      </c>
      <c r="G430" s="3">
        <v>15.5</v>
      </c>
      <c r="H430" s="4">
        <f>E430*D430</f>
        <v>24995.2</v>
      </c>
      <c r="I430" s="4">
        <f t="shared" si="351"/>
        <v>26536</v>
      </c>
      <c r="J430">
        <f t="shared" si="352"/>
        <v>8</v>
      </c>
      <c r="K430" s="28">
        <f t="shared" si="353"/>
        <v>199961.6</v>
      </c>
      <c r="L430" s="5">
        <f>IF(F430&gt;0,IF(LEFT(UPPER(C430))="S",(H430-I430)/H430,(I430-H430)/H430),0)</f>
        <v>0.061643835616438325</v>
      </c>
      <c r="M430" s="24">
        <f>(H430*L430)-10</f>
        <v>1530.7999999999993</v>
      </c>
    </row>
    <row r="431" spans="1:13" ht="12.75">
      <c r="A431" s="1">
        <v>44510</v>
      </c>
      <c r="B431" s="43" t="s">
        <v>43</v>
      </c>
      <c r="C431" s="46" t="s">
        <v>131</v>
      </c>
      <c r="D431" s="16">
        <v>2314</v>
      </c>
      <c r="E431" s="2">
        <v>10.8</v>
      </c>
      <c r="F431" s="1">
        <v>44517</v>
      </c>
      <c r="G431" s="3">
        <v>10.1</v>
      </c>
      <c r="H431" s="4">
        <f>E431*D431</f>
        <v>24991.2</v>
      </c>
      <c r="I431" s="4">
        <f t="shared" si="351"/>
        <v>23371.399999999998</v>
      </c>
      <c r="J431">
        <f t="shared" si="352"/>
        <v>7</v>
      </c>
      <c r="K431" s="28">
        <f t="shared" si="353"/>
        <v>174938.4</v>
      </c>
      <c r="L431" s="5">
        <f>IF(F431&gt;0,IF(LEFT(UPPER(C431))="S",(H431-I431)/H431,(I431-H431)/H431),0)</f>
        <v>0.06481481481481494</v>
      </c>
      <c r="M431" s="24">
        <f>(H431*L431)-10</f>
        <v>1609.8000000000031</v>
      </c>
    </row>
    <row r="432" spans="1:13" ht="12.75">
      <c r="A432" s="1">
        <v>44517</v>
      </c>
      <c r="B432" s="43" t="s">
        <v>90</v>
      </c>
      <c r="C432" s="46" t="s">
        <v>131</v>
      </c>
      <c r="D432" s="16">
        <v>932</v>
      </c>
      <c r="E432" s="2">
        <v>26.8</v>
      </c>
      <c r="F432" s="1">
        <v>44523</v>
      </c>
      <c r="G432" s="3">
        <v>25.65</v>
      </c>
      <c r="H432" s="4">
        <f>E432*D432</f>
        <v>24977.600000000002</v>
      </c>
      <c r="I432" s="4">
        <f t="shared" si="351"/>
        <v>23905.8</v>
      </c>
      <c r="J432">
        <f>IF(F432&gt;0,F432-A432,0)</f>
        <v>6</v>
      </c>
      <c r="K432" s="28">
        <f>H432*J432</f>
        <v>149865.6</v>
      </c>
      <c r="L432" s="5">
        <f>IF(F432&gt;0,IF(LEFT(UPPER(C432))="S",(H432-I432)/H432,(I432-H432)/H432),0)</f>
        <v>0.04291044776119414</v>
      </c>
      <c r="M432" s="24">
        <f>(H432*L432)-10</f>
        <v>1061.800000000003</v>
      </c>
    </row>
    <row r="433" spans="1:8" ht="12.75">
      <c r="A433" s="1">
        <v>44518</v>
      </c>
      <c r="B433" s="43" t="s">
        <v>148</v>
      </c>
      <c r="C433" s="46" t="s">
        <v>27</v>
      </c>
      <c r="D433" s="16">
        <v>802</v>
      </c>
      <c r="E433" s="2">
        <v>31.15</v>
      </c>
      <c r="H433" s="4">
        <f>E433*D433</f>
        <v>24982.3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432 A2:A436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2021-11-23T17:25:28Z</dcterms:modified>
  <cp:category/>
  <cp:version/>
  <cp:contentType/>
  <cp:contentStatus/>
</cp:coreProperties>
</file>