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" yWindow="372" windowWidth="15360" windowHeight="8436" tabRatio="601" activeTab="0"/>
  </bookViews>
  <sheets>
    <sheet name="Portaf. MULTIDAY dal 1,1,2008" sheetId="1" r:id="rId1"/>
    <sheet name="Portaf. INTRADAY dal 1.1.2008" sheetId="2" r:id="rId2"/>
  </sheets>
  <externalReferences>
    <externalReference r:id="rId5"/>
  </externalReferences>
  <definedNames>
    <definedName name="equity">'[1]Orders'!$X$2:$X$36</definedName>
  </definedNames>
  <calcPr fullCalcOnLoad="1"/>
</workbook>
</file>

<file path=xl/sharedStrings.xml><?xml version="1.0" encoding="utf-8"?>
<sst xmlns="http://schemas.openxmlformats.org/spreadsheetml/2006/main" count="1184" uniqueCount="188">
  <si>
    <t>Name</t>
  </si>
  <si>
    <t>Quantity</t>
  </si>
  <si>
    <t>Value
@Entry</t>
  </si>
  <si>
    <t>Value
@Exit</t>
  </si>
  <si>
    <t>Price
@Exit</t>
  </si>
  <si>
    <t>Date
@Exit</t>
  </si>
  <si>
    <t>Price
@Entry</t>
  </si>
  <si>
    <t>Date
@Entry</t>
  </si>
  <si>
    <t>H*J</t>
  </si>
  <si>
    <t>%</t>
  </si>
  <si>
    <t>BUY</t>
  </si>
  <si>
    <t>Type
BUY/SELL</t>
  </si>
  <si>
    <t>no. rows</t>
  </si>
  <si>
    <t>Days</t>
  </si>
  <si>
    <t>Guad/Perd netta</t>
  </si>
  <si>
    <t>Impregilo</t>
  </si>
  <si>
    <t>Seat PG</t>
  </si>
  <si>
    <t>Lottomatica</t>
  </si>
  <si>
    <t>Indesit</t>
  </si>
  <si>
    <t>Finmeccanica</t>
  </si>
  <si>
    <t>Autogrill</t>
  </si>
  <si>
    <t>Fiat</t>
  </si>
  <si>
    <t>SELL</t>
  </si>
  <si>
    <t xml:space="preserve">Italcementi </t>
  </si>
  <si>
    <t>Unicredito</t>
  </si>
  <si>
    <t>,</t>
  </si>
  <si>
    <t>Mediobanca</t>
  </si>
  <si>
    <t>Mediolanum</t>
  </si>
  <si>
    <t>Unipol</t>
  </si>
  <si>
    <t>Telecom It Media</t>
  </si>
  <si>
    <t>Geox</t>
  </si>
  <si>
    <t>Buy</t>
  </si>
  <si>
    <t>Banca Italease</t>
  </si>
  <si>
    <t>Pirelli</t>
  </si>
  <si>
    <t>Tenaris</t>
  </si>
  <si>
    <t>Prysmian</t>
  </si>
  <si>
    <t>ERG</t>
  </si>
  <si>
    <t>Mps</t>
  </si>
  <si>
    <t>ALLEANZA</t>
  </si>
  <si>
    <t>IMPREGILO</t>
  </si>
  <si>
    <t>Alleanza</t>
  </si>
  <si>
    <t>ATLANTIA</t>
  </si>
  <si>
    <t>BULGARI</t>
  </si>
  <si>
    <t>LOTTOMATICA</t>
  </si>
  <si>
    <t>A2a</t>
  </si>
  <si>
    <t>TISCALI</t>
  </si>
  <si>
    <t>.</t>
  </si>
  <si>
    <t>Erg</t>
  </si>
  <si>
    <t>Atlantia</t>
  </si>
  <si>
    <t>TENARIS</t>
  </si>
  <si>
    <t>A2A</t>
  </si>
  <si>
    <t>Rcs</t>
  </si>
  <si>
    <t>TELECOM</t>
  </si>
  <si>
    <t>MPS</t>
  </si>
  <si>
    <t>Espresso</t>
  </si>
  <si>
    <t>Safilo</t>
  </si>
  <si>
    <t>MEDIOBANCA</t>
  </si>
  <si>
    <t>PIRELLI RE</t>
  </si>
  <si>
    <t>Eni</t>
  </si>
  <si>
    <t>RCS</t>
  </si>
  <si>
    <t>INTESA - SANP</t>
  </si>
  <si>
    <t>…….</t>
  </si>
  <si>
    <t>……..</t>
  </si>
  <si>
    <t>Edison</t>
  </si>
  <si>
    <t>Telecom It</t>
  </si>
  <si>
    <t>FINMECCANICA</t>
  </si>
  <si>
    <t>Bulgari</t>
  </si>
  <si>
    <t>FIAT</t>
  </si>
  <si>
    <t>Telecom</t>
  </si>
  <si>
    <t>Stm</t>
  </si>
  <si>
    <t>PARMALAT</t>
  </si>
  <si>
    <t>ESPRESSO</t>
  </si>
  <si>
    <t>UNICREDITO</t>
  </si>
  <si>
    <t>MEDIOLANUM</t>
  </si>
  <si>
    <t>Considerano incasso dividendo pari a 0,096 euro per azione</t>
  </si>
  <si>
    <t>SAIPEM</t>
  </si>
  <si>
    <t>GENERALI</t>
  </si>
  <si>
    <t>AUTOGRILL</t>
  </si>
  <si>
    <t>..</t>
  </si>
  <si>
    <t>ANSALDO</t>
  </si>
  <si>
    <t>GEOX</t>
  </si>
  <si>
    <t>UNIPOL</t>
  </si>
  <si>
    <t>PIRELLI</t>
  </si>
  <si>
    <t>MEDIASET</t>
  </si>
  <si>
    <t>CIR</t>
  </si>
  <si>
    <t>Fonsai</t>
  </si>
  <si>
    <t>TELECOM RISP</t>
  </si>
  <si>
    <t>FASTWEB</t>
  </si>
  <si>
    <t>SARAS</t>
  </si>
  <si>
    <t>STM</t>
  </si>
  <si>
    <t>BUZZI UNICEM</t>
  </si>
  <si>
    <t>Exor</t>
  </si>
  <si>
    <t>CAMPARI</t>
  </si>
  <si>
    <t>PRYSMIAN</t>
  </si>
  <si>
    <t>Fastweb</t>
  </si>
  <si>
    <t>Gr Ed.Espresso</t>
  </si>
  <si>
    <t>Generali</t>
  </si>
  <si>
    <t>Ansaldo</t>
  </si>
  <si>
    <t>Mediaset</t>
  </si>
  <si>
    <t>EXOR</t>
  </si>
  <si>
    <t>ITALCEMENTI</t>
  </si>
  <si>
    <t>Azimut</t>
  </si>
  <si>
    <t>FONSAI</t>
  </si>
  <si>
    <t>TELECOM IT MEDIA</t>
  </si>
  <si>
    <t>Pop.Milano</t>
  </si>
  <si>
    <t>LUXOTTICA</t>
  </si>
  <si>
    <t>Tod's</t>
  </si>
  <si>
    <t>Diasorin</t>
  </si>
  <si>
    <t>YOOX</t>
  </si>
  <si>
    <t>Saipem</t>
  </si>
  <si>
    <t>Cir</t>
  </si>
  <si>
    <t>Luxottica</t>
  </si>
  <si>
    <t>Banco Popolare</t>
  </si>
  <si>
    <t>FIAT INDUSTRIAL</t>
  </si>
  <si>
    <t xml:space="preserve">ASTALDI </t>
  </si>
  <si>
    <t>AZIMUT</t>
  </si>
  <si>
    <t>Ubi</t>
  </si>
  <si>
    <t>DIASORIN</t>
  </si>
  <si>
    <t>MILANO ASS</t>
  </si>
  <si>
    <t>DANIELI&amp;C</t>
  </si>
  <si>
    <t>UBI</t>
  </si>
  <si>
    <t>INTESA-SANPAOLO</t>
  </si>
  <si>
    <t>Parmalat</t>
  </si>
  <si>
    <t>Intesa-Sanp</t>
  </si>
  <si>
    <t>ENEL GREEN POWER</t>
  </si>
  <si>
    <t>Milano Ass</t>
  </si>
  <si>
    <t>Enel Green Power</t>
  </si>
  <si>
    <t>BENETTON</t>
  </si>
  <si>
    <t>ANSALDO STS</t>
  </si>
  <si>
    <t>Benetton</t>
  </si>
  <si>
    <t>POP. EMILIA ROMAGNA</t>
  </si>
  <si>
    <t>BCA POP. MILANO</t>
  </si>
  <si>
    <t>MAIRE TECNIMONT</t>
  </si>
  <si>
    <t>ACEA</t>
  </si>
  <si>
    <t>POP EMILIA ROMAGNA</t>
  </si>
  <si>
    <t>BCA CARIGE</t>
  </si>
  <si>
    <t>BCA POP MI</t>
  </si>
  <si>
    <t>TOD'S</t>
  </si>
  <si>
    <t>BANCA CARIGE</t>
  </si>
  <si>
    <t>Astaldi</t>
  </si>
  <si>
    <t>FERRAGAMO</t>
  </si>
  <si>
    <t xml:space="preserve">MPS </t>
  </si>
  <si>
    <t>Pop Milano</t>
  </si>
  <si>
    <t>Popolare Milano</t>
  </si>
  <si>
    <t>UBI BANCA</t>
  </si>
  <si>
    <t>*</t>
  </si>
  <si>
    <t>BANCO POPOLARE</t>
  </si>
  <si>
    <t>Banca Carige</t>
  </si>
  <si>
    <t>POP MILANO</t>
  </si>
  <si>
    <t>BANCA GENERALI</t>
  </si>
  <si>
    <t xml:space="preserve">LUXOTTICA </t>
  </si>
  <si>
    <t>Ferragamo</t>
  </si>
  <si>
    <t>Enel</t>
  </si>
  <si>
    <t>Pop Emilia</t>
  </si>
  <si>
    <t>CNH</t>
  </si>
  <si>
    <t>GTECH</t>
  </si>
  <si>
    <t>CUCINELLI</t>
  </si>
  <si>
    <t>BRUNELLO CUCINELLI</t>
  </si>
  <si>
    <t>CNH INDUSTRIAL</t>
  </si>
  <si>
    <t>ENI</t>
  </si>
  <si>
    <t xml:space="preserve">Considerando l'incasso del dividendo di 0,56 euro. </t>
  </si>
  <si>
    <t>RECORDATI</t>
  </si>
  <si>
    <t>FINECO BANK</t>
  </si>
  <si>
    <t xml:space="preserve">Considerando l'incasso del dividendo di 0,26 euro. </t>
  </si>
  <si>
    <t>CARIGE</t>
  </si>
  <si>
    <t>TODS</t>
  </si>
  <si>
    <t>o</t>
  </si>
  <si>
    <t>l</t>
  </si>
  <si>
    <t>BPM</t>
  </si>
  <si>
    <t>FCA</t>
  </si>
  <si>
    <t>ITALGAS</t>
  </si>
  <si>
    <t>Ferrari</t>
  </si>
  <si>
    <t>SAFILO</t>
  </si>
  <si>
    <t>CREVAL</t>
  </si>
  <si>
    <t>LEONARDO</t>
  </si>
  <si>
    <t>Sell</t>
  </si>
  <si>
    <t>SNAM</t>
  </si>
  <si>
    <t>FERRARI</t>
  </si>
  <si>
    <t>più dividendo 0,635€</t>
  </si>
  <si>
    <t>MONCLER</t>
  </si>
  <si>
    <t>BPER</t>
  </si>
  <si>
    <t>BANCA IFIS</t>
  </si>
  <si>
    <t>FINCANTIERI</t>
  </si>
  <si>
    <t>BCA FARMAFACTORING</t>
  </si>
  <si>
    <t>IREN</t>
  </si>
  <si>
    <t>NEXI</t>
  </si>
  <si>
    <t>HERA</t>
  </si>
  <si>
    <t>JUVENTUS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</si>
</sst>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00000"/>
    <numFmt numFmtId="182" formatCode="#,##0.000"/>
    <numFmt numFmtId="183" formatCode="&quot;buy&quot;;&quot;sell&quot;"/>
    <numFmt numFmtId="184" formatCode="&quot;buy&quot;;[Red]&quot;sell&quot;"/>
    <numFmt numFmtId="185" formatCode="&quot;buy&quot;;&quot;sell&quot;\b\v"/>
    <numFmt numFmtId="186" formatCode="#,##0.00000"/>
    <numFmt numFmtId="187" formatCode="&quot;buy&quot;\|&quot;sell&quot;"/>
    <numFmt numFmtId="188" formatCode="&quot;dfd&quot;@"/>
    <numFmt numFmtId="189" formatCode="&quot;buy&quot;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0.0%"/>
    <numFmt numFmtId="195" formatCode="#,##0.0"/>
    <numFmt numFmtId="196" formatCode="mmm\-yyyy"/>
    <numFmt numFmtId="197" formatCode="0.0"/>
    <numFmt numFmtId="198" formatCode="#,##0\ [$€-1];[Red]\-#,##0\ [$€-1]"/>
    <numFmt numFmtId="199" formatCode="0.0000"/>
    <numFmt numFmtId="200" formatCode="0.000"/>
    <numFmt numFmtId="201" formatCode="_([$€]* #,##0.00_);_([$€]* \(#,##0.00\);_([$€]* &quot;-&quot;??_);_(@_)"/>
    <numFmt numFmtId="202" formatCode="_(* #,##0.00000_);_(* \(#,##0.00000\);_(* &quot;-&quot;??_);_(@_)"/>
    <numFmt numFmtId="203" formatCode="_-* #,##0.000_-;\-* #,##0.000_-;_-* &quot;-&quot;??_-;_-@_-"/>
    <numFmt numFmtId="204" formatCode="_-* #,##0.0_-;\-* #,##0.0_-;_-* &quot;-&quot;??_-;_-@_-"/>
    <numFmt numFmtId="205" formatCode="_-* #,##0_-;\-* #,##0_-;_-* &quot;-&quot;??_-;_-@_-"/>
    <numFmt numFmtId="206" formatCode="#,##0.000000"/>
    <numFmt numFmtId="207" formatCode="#,##0.0000000"/>
    <numFmt numFmtId="208" formatCode="_(* #,##0.000000_);_(* \(#,##0.000000\);_(* &quot;-&quot;??_);_(@_)"/>
    <numFmt numFmtId="209" formatCode="_(* #,##0.0000000_);_(* \(#,##0.0000000\);_(* &quot;-&quot;??_);_(@_)"/>
    <numFmt numFmtId="210" formatCode="_(* #,##0.00000000_);_(* \(#,##0.00000000\);_(* &quot;-&quot;??_);_(@_)"/>
    <numFmt numFmtId="211" formatCode="_(* #,##0.000000000_);_(* \(#,##0.000000000\);_(* &quot;-&quot;??_);_(@_)"/>
    <numFmt numFmtId="212" formatCode="_(* #,##0.0000000000_);_(* \(#,##0.00000000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201" fontId="0" fillId="0" borderId="0" applyFont="0" applyFill="0" applyBorder="0" applyAlignment="0" applyProtection="0"/>
    <xf numFmtId="0" fontId="28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Alignment="1">
      <alignment/>
    </xf>
    <xf numFmtId="180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83" fontId="0" fillId="0" borderId="0" xfId="0" applyNumberFormat="1" applyAlignment="1">
      <alignment horizontal="center"/>
    </xf>
    <xf numFmtId="1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82" fontId="0" fillId="33" borderId="10" xfId="0" applyNumberFormat="1" applyFill="1" applyBorder="1" applyAlignment="1">
      <alignment horizontal="center" vertical="center"/>
    </xf>
    <xf numFmtId="180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0" fontId="0" fillId="33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0" borderId="0" xfId="0" applyNumberFormat="1" applyAlignment="1">
      <alignment/>
    </xf>
    <xf numFmtId="186" fontId="0" fillId="0" borderId="0" xfId="0" applyNumberFormat="1" applyAlignment="1">
      <alignment/>
    </xf>
    <xf numFmtId="183" fontId="0" fillId="33" borderId="1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9" fontId="0" fillId="0" borderId="0" xfId="46" applyFont="1" applyAlignment="1">
      <alignment/>
    </xf>
    <xf numFmtId="179" fontId="1" fillId="0" borderId="0" xfId="46" applyFont="1" applyAlignment="1">
      <alignment horizontal="center" wrapText="1"/>
    </xf>
    <xf numFmtId="197" fontId="0" fillId="0" borderId="0" xfId="0" applyNumberFormat="1" applyAlignment="1">
      <alignment/>
    </xf>
    <xf numFmtId="183" fontId="0" fillId="0" borderId="0" xfId="0" applyNumberFormat="1" applyAlignment="1">
      <alignment horizontal="left"/>
    </xf>
    <xf numFmtId="0" fontId="4" fillId="0" borderId="0" xfId="0" applyFont="1" applyFill="1" applyAlignment="1">
      <alignment/>
    </xf>
    <xf numFmtId="197" fontId="1" fillId="34" borderId="0" xfId="0" applyNumberFormat="1" applyFont="1" applyFill="1" applyAlignment="1">
      <alignment/>
    </xf>
    <xf numFmtId="183" fontId="0" fillId="0" borderId="0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195" fontId="0" fillId="0" borderId="0" xfId="0" applyNumberFormat="1" applyAlignment="1">
      <alignment/>
    </xf>
    <xf numFmtId="192" fontId="0" fillId="0" borderId="0" xfId="46" applyNumberFormat="1" applyFont="1" applyAlignment="1">
      <alignment horizontal="left"/>
    </xf>
    <xf numFmtId="179" fontId="0" fillId="0" borderId="0" xfId="46" applyNumberFormat="1" applyFont="1" applyAlignment="1">
      <alignment horizontal="left"/>
    </xf>
    <xf numFmtId="193" fontId="0" fillId="0" borderId="0" xfId="46" applyNumberFormat="1" applyFont="1" applyAlignment="1">
      <alignment horizontal="left"/>
    </xf>
    <xf numFmtId="190" fontId="0" fillId="0" borderId="0" xfId="46" applyNumberFormat="1" applyFont="1" applyAlignment="1">
      <alignment horizontal="left"/>
    </xf>
    <xf numFmtId="191" fontId="0" fillId="0" borderId="0" xfId="46" applyNumberFormat="1" applyFont="1" applyAlignment="1">
      <alignment horizontal="left"/>
    </xf>
    <xf numFmtId="179" fontId="0" fillId="0" borderId="0" xfId="46" applyNumberFormat="1" applyFont="1" applyAlignment="1">
      <alignment horizontal="left" indent="2"/>
    </xf>
    <xf numFmtId="205" fontId="0" fillId="0" borderId="0" xfId="0" applyNumberFormat="1" applyAlignment="1">
      <alignment/>
    </xf>
    <xf numFmtId="0" fontId="0" fillId="35" borderId="0" xfId="0" applyFill="1" applyAlignment="1">
      <alignment/>
    </xf>
    <xf numFmtId="179" fontId="0" fillId="35" borderId="0" xfId="46" applyNumberFormat="1" applyFont="1" applyFill="1" applyAlignment="1">
      <alignment horizontal="left"/>
    </xf>
    <xf numFmtId="205" fontId="0" fillId="35" borderId="0" xfId="0" applyNumberFormat="1" applyFill="1" applyAlignment="1">
      <alignment/>
    </xf>
    <xf numFmtId="179" fontId="0" fillId="35" borderId="0" xfId="46" applyFont="1" applyFill="1" applyAlignment="1">
      <alignment/>
    </xf>
    <xf numFmtId="179" fontId="0" fillId="0" borderId="0" xfId="46" applyNumberFormat="1" applyFont="1" applyFill="1" applyAlignment="1">
      <alignment horizontal="left"/>
    </xf>
    <xf numFmtId="191" fontId="0" fillId="0" borderId="0" xfId="46" applyNumberFormat="1" applyFont="1" applyFill="1" applyAlignment="1">
      <alignment horizontal="left"/>
    </xf>
    <xf numFmtId="192" fontId="0" fillId="0" borderId="0" xfId="46" applyNumberFormat="1" applyFont="1" applyFill="1" applyAlignment="1">
      <alignment horizontal="left"/>
    </xf>
    <xf numFmtId="190" fontId="0" fillId="0" borderId="0" xfId="46" applyNumberFormat="1" applyFont="1" applyFill="1" applyAlignment="1">
      <alignment horizontal="left"/>
    </xf>
    <xf numFmtId="183" fontId="5" fillId="0" borderId="0" xfId="0" applyNumberFormat="1" applyFont="1" applyAlignment="1">
      <alignment horizontal="center"/>
    </xf>
    <xf numFmtId="183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183" fontId="0" fillId="0" borderId="0" xfId="0" applyNumberFormat="1" applyFont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der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e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397"/>
  <sheetViews>
    <sheetView tabSelected="1" zoomScale="98" zoomScaleNormal="98" zoomScalePageLayoutView="0" workbookViewId="0" topLeftCell="A372">
      <selection activeCell="I396" sqref="I396:M397"/>
    </sheetView>
  </sheetViews>
  <sheetFormatPr defaultColWidth="9.140625" defaultRowHeight="12.75"/>
  <cols>
    <col min="1" max="1" width="11.7109375" style="1" customWidth="1"/>
    <col min="2" max="2" width="22.7109375" style="0" bestFit="1" customWidth="1"/>
    <col min="3" max="3" width="5.8515625" style="7" customWidth="1"/>
    <col min="4" max="4" width="10.421875" style="2" customWidth="1"/>
    <col min="5" max="5" width="11.7109375" style="3" customWidth="1"/>
    <col min="6" max="6" width="11.7109375" style="1" customWidth="1"/>
    <col min="7" max="7" width="9.7109375" style="3" customWidth="1"/>
    <col min="8" max="9" width="11.7109375" style="4" customWidth="1"/>
    <col min="10" max="10" width="7.00390625" style="0" customWidth="1"/>
    <col min="11" max="11" width="9.8515625" style="16" customWidth="1"/>
    <col min="12" max="12" width="9.00390625" style="5" customWidth="1"/>
    <col min="13" max="13" width="14.7109375" style="0" customWidth="1"/>
    <col min="15" max="15" width="10.28125" style="0" bestFit="1" customWidth="1"/>
    <col min="16" max="16" width="10.8515625" style="22" bestFit="1" customWidth="1"/>
    <col min="17" max="17" width="12.57421875" style="0" customWidth="1"/>
  </cols>
  <sheetData>
    <row r="1" spans="1:17" ht="40.5" thickBot="1" thickTop="1">
      <c r="A1" s="8" t="s">
        <v>7</v>
      </c>
      <c r="B1" s="9" t="s">
        <v>0</v>
      </c>
      <c r="C1" s="18" t="s">
        <v>11</v>
      </c>
      <c r="D1" s="10" t="s">
        <v>1</v>
      </c>
      <c r="E1" s="11" t="s">
        <v>6</v>
      </c>
      <c r="F1" s="8" t="s">
        <v>5</v>
      </c>
      <c r="G1" s="11" t="s">
        <v>4</v>
      </c>
      <c r="H1" s="12" t="s">
        <v>2</v>
      </c>
      <c r="I1" s="12" t="s">
        <v>3</v>
      </c>
      <c r="J1" s="13" t="s">
        <v>13</v>
      </c>
      <c r="K1" s="15" t="s">
        <v>8</v>
      </c>
      <c r="L1" s="14" t="s">
        <v>9</v>
      </c>
      <c r="M1" s="14" t="s">
        <v>14</v>
      </c>
      <c r="N1" s="19" t="s">
        <v>12</v>
      </c>
      <c r="P1" s="23"/>
      <c r="Q1" s="21"/>
    </row>
    <row r="2" spans="1:17" ht="13.5" thickTop="1">
      <c r="A2" s="1">
        <v>39457</v>
      </c>
      <c r="B2" s="25" t="s">
        <v>15</v>
      </c>
      <c r="C2" s="7" t="s">
        <v>10</v>
      </c>
      <c r="D2" s="16">
        <v>6108</v>
      </c>
      <c r="E2" s="2">
        <v>4.0925</v>
      </c>
      <c r="F2" s="1">
        <v>39463</v>
      </c>
      <c r="G2" s="2">
        <v>4.1325</v>
      </c>
      <c r="H2" s="16">
        <f aca="true" t="shared" si="0" ref="H2:H17">E2*D2</f>
        <v>24996.99</v>
      </c>
      <c r="I2" s="4">
        <f aca="true" t="shared" si="1" ref="I2:I7">IF(F2&gt;0,G2*D2,0)</f>
        <v>25241.31</v>
      </c>
      <c r="J2">
        <f aca="true" t="shared" si="2" ref="J2:J7">IF(F2&gt;0,F2-A2,0)</f>
        <v>6</v>
      </c>
      <c r="K2" s="16">
        <f aca="true" t="shared" si="3" ref="K2:K7">H2*J2</f>
        <v>149981.94</v>
      </c>
      <c r="L2" s="5">
        <f aca="true" t="shared" si="4" ref="L2:L7">IF(F2&gt;0,IF(LEFT(UPPER(C2))="S",(H2-I2)/H2,(I2-H2)/H2),0)</f>
        <v>0.00977397678680512</v>
      </c>
      <c r="M2" s="24">
        <f aca="true" t="shared" si="5" ref="M2:M7">(H2*L2)-10</f>
        <v>234.3199999999997</v>
      </c>
      <c r="N2" s="20">
        <f>COUNT(A2:A6000)</f>
        <v>396</v>
      </c>
      <c r="O2" s="4" t="s">
        <v>25</v>
      </c>
      <c r="Q2" s="22"/>
    </row>
    <row r="3" spans="1:17" ht="12.75">
      <c r="A3" s="1">
        <v>39458</v>
      </c>
      <c r="B3" s="25" t="s">
        <v>16</v>
      </c>
      <c r="C3" s="7" t="s">
        <v>10</v>
      </c>
      <c r="D3" s="16">
        <v>107388</v>
      </c>
      <c r="E3" s="2">
        <v>0.2328</v>
      </c>
      <c r="F3" s="1">
        <v>39461</v>
      </c>
      <c r="G3" s="2">
        <v>0.25</v>
      </c>
      <c r="H3" s="16">
        <f t="shared" si="0"/>
        <v>24999.9264</v>
      </c>
      <c r="I3" s="4">
        <f t="shared" si="1"/>
        <v>26847</v>
      </c>
      <c r="J3">
        <f t="shared" si="2"/>
        <v>3</v>
      </c>
      <c r="K3" s="16">
        <f t="shared" si="3"/>
        <v>74999.7792</v>
      </c>
      <c r="L3" s="5">
        <f t="shared" si="4"/>
        <v>0.07388316151202748</v>
      </c>
      <c r="M3" s="24">
        <f t="shared" si="5"/>
        <v>1837.0735999999997</v>
      </c>
      <c r="Q3" s="22"/>
    </row>
    <row r="4" spans="1:17" ht="12.75">
      <c r="A4" s="1">
        <v>39469</v>
      </c>
      <c r="B4" s="25" t="s">
        <v>17</v>
      </c>
      <c r="C4" s="7" t="s">
        <v>10</v>
      </c>
      <c r="D4" s="16">
        <v>1063</v>
      </c>
      <c r="E4" s="4">
        <v>23.5</v>
      </c>
      <c r="F4" s="1">
        <v>39479</v>
      </c>
      <c r="G4" s="4">
        <v>25</v>
      </c>
      <c r="H4" s="16">
        <f t="shared" si="0"/>
        <v>24980.5</v>
      </c>
      <c r="I4" s="4">
        <f t="shared" si="1"/>
        <v>26575</v>
      </c>
      <c r="J4">
        <f t="shared" si="2"/>
        <v>10</v>
      </c>
      <c r="K4" s="16">
        <f t="shared" si="3"/>
        <v>249805</v>
      </c>
      <c r="L4" s="5">
        <f t="shared" si="4"/>
        <v>0.06382978723404255</v>
      </c>
      <c r="M4">
        <f t="shared" si="5"/>
        <v>1584.4999999999998</v>
      </c>
      <c r="O4" s="17"/>
      <c r="Q4" s="22"/>
    </row>
    <row r="5" spans="1:17" ht="12.75">
      <c r="A5" s="1">
        <v>39469</v>
      </c>
      <c r="B5" s="25" t="s">
        <v>18</v>
      </c>
      <c r="C5" s="7" t="s">
        <v>10</v>
      </c>
      <c r="D5" s="16">
        <v>2976</v>
      </c>
      <c r="E5" s="4">
        <v>8.4</v>
      </c>
      <c r="F5" s="1">
        <v>39482</v>
      </c>
      <c r="G5" s="4">
        <v>9.975</v>
      </c>
      <c r="H5" s="16">
        <f t="shared" si="0"/>
        <v>24998.4</v>
      </c>
      <c r="I5" s="4">
        <f t="shared" si="1"/>
        <v>29685.6</v>
      </c>
      <c r="J5">
        <f t="shared" si="2"/>
        <v>13</v>
      </c>
      <c r="K5" s="16">
        <f t="shared" si="3"/>
        <v>324979.2</v>
      </c>
      <c r="L5" s="5">
        <f t="shared" si="4"/>
        <v>0.18749999999999986</v>
      </c>
      <c r="M5">
        <f t="shared" si="5"/>
        <v>4677.199999999997</v>
      </c>
      <c r="N5" t="s">
        <v>46</v>
      </c>
      <c r="Q5" s="22"/>
    </row>
    <row r="6" spans="1:17" ht="12.75">
      <c r="A6" s="1">
        <v>39479</v>
      </c>
      <c r="B6" s="25" t="s">
        <v>20</v>
      </c>
      <c r="C6" s="7" t="s">
        <v>10</v>
      </c>
      <c r="D6" s="16">
        <v>2198</v>
      </c>
      <c r="E6" s="4">
        <v>11.37</v>
      </c>
      <c r="F6" s="1">
        <v>39483</v>
      </c>
      <c r="G6" s="4">
        <v>11.04</v>
      </c>
      <c r="H6" s="16">
        <f t="shared" si="0"/>
        <v>24991.26</v>
      </c>
      <c r="I6" s="4">
        <f t="shared" si="1"/>
        <v>24265.92</v>
      </c>
      <c r="J6">
        <f t="shared" si="2"/>
        <v>4</v>
      </c>
      <c r="K6" s="16">
        <f t="shared" si="3"/>
        <v>99965.04</v>
      </c>
      <c r="L6" s="5">
        <f t="shared" si="4"/>
        <v>-0.029023746701846972</v>
      </c>
      <c r="M6">
        <f t="shared" si="5"/>
        <v>-735.3400000000001</v>
      </c>
      <c r="N6" t="s">
        <v>25</v>
      </c>
      <c r="Q6" s="22"/>
    </row>
    <row r="7" spans="1:17" ht="12.75">
      <c r="A7" s="1">
        <v>39486</v>
      </c>
      <c r="B7" s="25" t="s">
        <v>21</v>
      </c>
      <c r="C7" s="7" t="s">
        <v>22</v>
      </c>
      <c r="D7" s="16">
        <v>1766</v>
      </c>
      <c r="E7" s="4">
        <v>14.15</v>
      </c>
      <c r="F7" s="1">
        <v>39491</v>
      </c>
      <c r="G7" s="4">
        <v>14.65</v>
      </c>
      <c r="H7" s="16">
        <f t="shared" si="0"/>
        <v>24988.9</v>
      </c>
      <c r="I7" s="4">
        <f t="shared" si="1"/>
        <v>25871.9</v>
      </c>
      <c r="J7">
        <f t="shared" si="2"/>
        <v>5</v>
      </c>
      <c r="K7" s="16">
        <f t="shared" si="3"/>
        <v>124944.5</v>
      </c>
      <c r="L7" s="5">
        <f t="shared" si="4"/>
        <v>-0.0353356890459364</v>
      </c>
      <c r="M7">
        <f t="shared" si="5"/>
        <v>-893.0000000000001</v>
      </c>
      <c r="N7" t="s">
        <v>46</v>
      </c>
      <c r="O7" t="s">
        <v>25</v>
      </c>
      <c r="Q7" s="22"/>
    </row>
    <row r="8" spans="1:17" ht="12.75">
      <c r="A8" s="1">
        <v>39504</v>
      </c>
      <c r="B8" s="25" t="s">
        <v>29</v>
      </c>
      <c r="C8" s="7" t="s">
        <v>10</v>
      </c>
      <c r="D8" s="16">
        <v>139664</v>
      </c>
      <c r="E8" s="2">
        <v>0.179</v>
      </c>
      <c r="F8" s="1">
        <v>39507</v>
      </c>
      <c r="G8" s="2">
        <v>0.1823</v>
      </c>
      <c r="H8" s="16">
        <f t="shared" si="0"/>
        <v>24999.856</v>
      </c>
      <c r="I8" s="4">
        <f aca="true" t="shared" si="6" ref="I8:I15">IF(F8&gt;0,G8*D8,0)</f>
        <v>25460.747199999998</v>
      </c>
      <c r="J8">
        <f aca="true" t="shared" si="7" ref="J8:J15">IF(F8&gt;0,F8-A8,0)</f>
        <v>3</v>
      </c>
      <c r="K8" s="16">
        <f aca="true" t="shared" si="8" ref="K8:K15">H8*J8</f>
        <v>74999.568</v>
      </c>
      <c r="L8" s="5">
        <f aca="true" t="shared" si="9" ref="L8:L15">IF(F8&gt;0,IF(LEFT(UPPER(C8))="S",(H8-I8)/H8,(I8-H8)/H8),0)</f>
        <v>0.018435754189944063</v>
      </c>
      <c r="M8" s="29">
        <f aca="true" t="shared" si="10" ref="M8:M15">(H8*L8)-10</f>
        <v>450.8911999999982</v>
      </c>
      <c r="Q8" s="22"/>
    </row>
    <row r="9" spans="1:17" ht="12.75">
      <c r="A9" s="1">
        <v>39512</v>
      </c>
      <c r="B9" s="25" t="s">
        <v>17</v>
      </c>
      <c r="C9" s="7" t="s">
        <v>10</v>
      </c>
      <c r="D9" s="16">
        <v>1041</v>
      </c>
      <c r="E9" s="16">
        <v>24</v>
      </c>
      <c r="F9" s="1">
        <v>39513</v>
      </c>
      <c r="G9" s="2">
        <v>23.78</v>
      </c>
      <c r="H9" s="16">
        <f t="shared" si="0"/>
        <v>24984</v>
      </c>
      <c r="I9" s="4">
        <f t="shared" si="6"/>
        <v>24754.98</v>
      </c>
      <c r="J9">
        <f t="shared" si="7"/>
        <v>1</v>
      </c>
      <c r="K9" s="16">
        <f t="shared" si="8"/>
        <v>24984</v>
      </c>
      <c r="L9" s="5">
        <f t="shared" si="9"/>
        <v>-0.009166666666666684</v>
      </c>
      <c r="M9" s="29">
        <f t="shared" si="10"/>
        <v>-239.02000000000044</v>
      </c>
      <c r="Q9" s="22"/>
    </row>
    <row r="10" spans="1:17" ht="12.75">
      <c r="A10" s="1">
        <v>39515</v>
      </c>
      <c r="B10" s="25" t="s">
        <v>28</v>
      </c>
      <c r="C10" s="7" t="s">
        <v>22</v>
      </c>
      <c r="D10" s="16">
        <v>13889</v>
      </c>
      <c r="E10" s="4">
        <v>1.8</v>
      </c>
      <c r="F10" s="1">
        <v>39518</v>
      </c>
      <c r="G10" s="4">
        <v>1.804</v>
      </c>
      <c r="H10" s="16">
        <f t="shared" si="0"/>
        <v>25000.2</v>
      </c>
      <c r="I10" s="4">
        <f t="shared" si="6"/>
        <v>25055.756</v>
      </c>
      <c r="J10">
        <f t="shared" si="7"/>
        <v>3</v>
      </c>
      <c r="K10" s="16">
        <f t="shared" si="8"/>
        <v>75000.6</v>
      </c>
      <c r="L10" s="5">
        <f t="shared" si="9"/>
        <v>-0.0022222222222222417</v>
      </c>
      <c r="M10" s="29">
        <f t="shared" si="10"/>
        <v>-65.5560000000005</v>
      </c>
      <c r="Q10" s="22"/>
    </row>
    <row r="11" spans="1:17" ht="12.75">
      <c r="A11" s="1">
        <v>39520</v>
      </c>
      <c r="B11" s="25" t="s">
        <v>32</v>
      </c>
      <c r="C11" s="7" t="s">
        <v>10</v>
      </c>
      <c r="D11" s="16">
        <v>4000</v>
      </c>
      <c r="E11" s="4">
        <v>6.25</v>
      </c>
      <c r="F11" s="1">
        <v>39521</v>
      </c>
      <c r="G11" s="4">
        <v>6.03</v>
      </c>
      <c r="H11" s="16">
        <f t="shared" si="0"/>
        <v>25000</v>
      </c>
      <c r="I11" s="4">
        <f t="shared" si="6"/>
        <v>24120</v>
      </c>
      <c r="J11">
        <f t="shared" si="7"/>
        <v>1</v>
      </c>
      <c r="K11" s="16">
        <f t="shared" si="8"/>
        <v>25000</v>
      </c>
      <c r="L11" s="5">
        <f t="shared" si="9"/>
        <v>-0.0352</v>
      </c>
      <c r="M11" s="29">
        <f t="shared" si="10"/>
        <v>-890</v>
      </c>
      <c r="Q11" s="22"/>
    </row>
    <row r="12" spans="1:17" ht="12.75">
      <c r="A12" s="1">
        <v>39526</v>
      </c>
      <c r="B12" s="25" t="s">
        <v>17</v>
      </c>
      <c r="C12" s="7" t="s">
        <v>22</v>
      </c>
      <c r="D12" s="16">
        <v>1250</v>
      </c>
      <c r="E12" s="4">
        <v>19.99</v>
      </c>
      <c r="F12" s="1">
        <v>39535</v>
      </c>
      <c r="G12" s="4">
        <v>19.55</v>
      </c>
      <c r="H12" s="16">
        <f t="shared" si="0"/>
        <v>24987.499999999996</v>
      </c>
      <c r="I12" s="4">
        <f t="shared" si="6"/>
        <v>24437.5</v>
      </c>
      <c r="J12">
        <f t="shared" si="7"/>
        <v>9</v>
      </c>
      <c r="K12" s="16">
        <f t="shared" si="8"/>
        <v>224887.49999999997</v>
      </c>
      <c r="L12" s="5">
        <f t="shared" si="9"/>
        <v>0.022011005502751233</v>
      </c>
      <c r="M12" s="29">
        <f t="shared" si="10"/>
        <v>539.9999999999964</v>
      </c>
      <c r="Q12" s="22"/>
    </row>
    <row r="13" spans="1:17" ht="12.75">
      <c r="A13" s="1">
        <v>39541</v>
      </c>
      <c r="B13" s="25" t="s">
        <v>34</v>
      </c>
      <c r="C13" s="7" t="s">
        <v>10</v>
      </c>
      <c r="D13" s="16">
        <v>1538</v>
      </c>
      <c r="E13" s="4">
        <v>16.25</v>
      </c>
      <c r="F13" s="1">
        <v>39567</v>
      </c>
      <c r="G13" s="4">
        <v>16.58</v>
      </c>
      <c r="H13" s="16">
        <f t="shared" si="0"/>
        <v>24992.5</v>
      </c>
      <c r="I13" s="4">
        <f t="shared" si="6"/>
        <v>25500.039999999997</v>
      </c>
      <c r="J13">
        <f t="shared" si="7"/>
        <v>26</v>
      </c>
      <c r="K13" s="16">
        <f t="shared" si="8"/>
        <v>649805</v>
      </c>
      <c r="L13" s="5">
        <f t="shared" si="9"/>
        <v>0.020307692307692197</v>
      </c>
      <c r="M13" s="29">
        <f t="shared" si="10"/>
        <v>497.53999999999724</v>
      </c>
      <c r="Q13" s="22"/>
    </row>
    <row r="14" spans="1:17" ht="12.75">
      <c r="A14" s="1">
        <v>39542</v>
      </c>
      <c r="B14" s="25" t="s">
        <v>35</v>
      </c>
      <c r="C14" s="7" t="s">
        <v>10</v>
      </c>
      <c r="D14" s="16">
        <v>1718</v>
      </c>
      <c r="E14" s="4">
        <v>14.55</v>
      </c>
      <c r="F14" s="1">
        <v>39553</v>
      </c>
      <c r="G14" s="4">
        <v>14.6</v>
      </c>
      <c r="H14" s="16">
        <f t="shared" si="0"/>
        <v>24996.9</v>
      </c>
      <c r="I14" s="4">
        <f t="shared" si="6"/>
        <v>25082.8</v>
      </c>
      <c r="J14">
        <f t="shared" si="7"/>
        <v>11</v>
      </c>
      <c r="K14" s="16">
        <f t="shared" si="8"/>
        <v>274965.9</v>
      </c>
      <c r="L14" s="5">
        <f t="shared" si="9"/>
        <v>0.0034364261168384003</v>
      </c>
      <c r="M14" s="29">
        <f t="shared" si="10"/>
        <v>75.89999999999782</v>
      </c>
      <c r="Q14" s="22"/>
    </row>
    <row r="15" spans="1:17" ht="12.75">
      <c r="A15" s="1">
        <v>39553</v>
      </c>
      <c r="B15" s="25" t="s">
        <v>37</v>
      </c>
      <c r="C15" s="7" t="s">
        <v>22</v>
      </c>
      <c r="D15" s="16">
        <v>9469</v>
      </c>
      <c r="E15" s="4">
        <v>2.64</v>
      </c>
      <c r="F15" s="1">
        <v>39554</v>
      </c>
      <c r="G15" s="2">
        <v>2.7325</v>
      </c>
      <c r="H15" s="16">
        <f t="shared" si="0"/>
        <v>24998.16</v>
      </c>
      <c r="I15" s="4">
        <f t="shared" si="6"/>
        <v>25874.0425</v>
      </c>
      <c r="J15">
        <f t="shared" si="7"/>
        <v>1</v>
      </c>
      <c r="K15" s="16">
        <f t="shared" si="8"/>
        <v>24998.16</v>
      </c>
      <c r="L15" s="5">
        <f t="shared" si="9"/>
        <v>-0.03503787878787878</v>
      </c>
      <c r="M15" s="29">
        <f t="shared" si="10"/>
        <v>-885.8824999999997</v>
      </c>
      <c r="Q15" s="22"/>
    </row>
    <row r="16" spans="1:17" ht="12.75">
      <c r="A16" s="1">
        <v>39570</v>
      </c>
      <c r="B16" s="25" t="s">
        <v>32</v>
      </c>
      <c r="C16" s="7" t="s">
        <v>10</v>
      </c>
      <c r="D16" s="16">
        <v>3541</v>
      </c>
      <c r="E16" s="4">
        <v>7.06</v>
      </c>
      <c r="F16" s="1">
        <v>39595</v>
      </c>
      <c r="G16" s="4">
        <v>7.205</v>
      </c>
      <c r="H16" s="16">
        <f t="shared" si="0"/>
        <v>24999.46</v>
      </c>
      <c r="I16" s="4">
        <f aca="true" t="shared" si="11" ref="I16:I21">IF(F16&gt;0,G16*D16,0)</f>
        <v>25512.905</v>
      </c>
      <c r="J16">
        <f aca="true" t="shared" si="12" ref="J16:J21">IF(F16&gt;0,F16-A16,0)</f>
        <v>25</v>
      </c>
      <c r="K16" s="16">
        <f aca="true" t="shared" si="13" ref="K16:K21">H16*J16</f>
        <v>624986.5</v>
      </c>
      <c r="L16" s="5">
        <f aca="true" t="shared" si="14" ref="L16:L21">IF(F16&gt;0,IF(LEFT(UPPER(C16))="S",(H16-I16)/H16,(I16-H16)/H16),0)</f>
        <v>0.02053824362606231</v>
      </c>
      <c r="M16" s="29">
        <f aca="true" t="shared" si="15" ref="M16:M21">(H16*L16)-10</f>
        <v>503.4449999999997</v>
      </c>
      <c r="Q16" s="22"/>
    </row>
    <row r="17" spans="1:17" ht="12.75">
      <c r="A17" s="1">
        <v>39575</v>
      </c>
      <c r="B17" s="25" t="s">
        <v>40</v>
      </c>
      <c r="C17" s="7" t="s">
        <v>10</v>
      </c>
      <c r="D17" s="16">
        <v>2890</v>
      </c>
      <c r="E17" s="4">
        <v>8.65</v>
      </c>
      <c r="F17" s="1">
        <v>39576</v>
      </c>
      <c r="G17" s="4">
        <v>8.5</v>
      </c>
      <c r="H17" s="16">
        <f t="shared" si="0"/>
        <v>24998.5</v>
      </c>
      <c r="I17" s="4">
        <f t="shared" si="11"/>
        <v>24565</v>
      </c>
      <c r="J17">
        <f t="shared" si="12"/>
        <v>1</v>
      </c>
      <c r="K17" s="16">
        <f t="shared" si="13"/>
        <v>24998.5</v>
      </c>
      <c r="L17" s="5">
        <f t="shared" si="14"/>
        <v>-0.017341040462427744</v>
      </c>
      <c r="M17" s="29">
        <f t="shared" si="15"/>
        <v>-443.49999999999994</v>
      </c>
      <c r="N17" t="s">
        <v>62</v>
      </c>
      <c r="Q17" s="22"/>
    </row>
    <row r="18" spans="1:17" ht="12.75">
      <c r="A18" s="1">
        <v>39590</v>
      </c>
      <c r="B18" s="25" t="s">
        <v>44</v>
      </c>
      <c r="C18" s="7" t="s">
        <v>10</v>
      </c>
      <c r="D18" s="16">
        <v>10080</v>
      </c>
      <c r="E18" s="4">
        <v>2.48</v>
      </c>
      <c r="F18" s="1">
        <v>39606</v>
      </c>
      <c r="G18" s="4">
        <v>2.51</v>
      </c>
      <c r="H18" s="16">
        <f aca="true" t="shared" si="16" ref="H18:H31">E18*D18</f>
        <v>24998.4</v>
      </c>
      <c r="I18" s="4">
        <f t="shared" si="11"/>
        <v>25300.8</v>
      </c>
      <c r="J18">
        <f t="shared" si="12"/>
        <v>16</v>
      </c>
      <c r="K18" s="16">
        <f t="shared" si="13"/>
        <v>399974.4</v>
      </c>
      <c r="L18" s="5">
        <f t="shared" si="14"/>
        <v>0.012096774193548298</v>
      </c>
      <c r="M18" s="29">
        <f t="shared" si="15"/>
        <v>292.3999999999978</v>
      </c>
      <c r="N18" t="s">
        <v>61</v>
      </c>
      <c r="Q18" s="22"/>
    </row>
    <row r="19" spans="1:17" ht="12.75">
      <c r="A19" s="1">
        <v>39591</v>
      </c>
      <c r="B19" s="25" t="s">
        <v>47</v>
      </c>
      <c r="C19" s="7" t="s">
        <v>10</v>
      </c>
      <c r="D19" s="16">
        <v>1667</v>
      </c>
      <c r="E19" s="4">
        <v>15</v>
      </c>
      <c r="F19" s="1">
        <v>39596</v>
      </c>
      <c r="G19" s="4">
        <v>14.58</v>
      </c>
      <c r="H19" s="16">
        <f t="shared" si="16"/>
        <v>25005</v>
      </c>
      <c r="I19" s="4">
        <f t="shared" si="11"/>
        <v>24304.86</v>
      </c>
      <c r="J19">
        <f t="shared" si="12"/>
        <v>5</v>
      </c>
      <c r="K19" s="16">
        <f t="shared" si="13"/>
        <v>125025</v>
      </c>
      <c r="L19" s="5">
        <f t="shared" si="14"/>
        <v>-0.027999999999999976</v>
      </c>
      <c r="M19" s="29">
        <f t="shared" si="15"/>
        <v>-710.1399999999994</v>
      </c>
      <c r="Q19" s="22"/>
    </row>
    <row r="20" spans="1:17" ht="12.75">
      <c r="A20" s="1">
        <v>39597</v>
      </c>
      <c r="B20" s="25" t="s">
        <v>48</v>
      </c>
      <c r="C20" s="7" t="s">
        <v>10</v>
      </c>
      <c r="D20" s="16">
        <v>1079</v>
      </c>
      <c r="E20" s="4">
        <v>23.16</v>
      </c>
      <c r="F20" s="1">
        <v>39603</v>
      </c>
      <c r="G20" s="4">
        <v>22.81</v>
      </c>
      <c r="H20" s="16">
        <f t="shared" si="16"/>
        <v>24989.64</v>
      </c>
      <c r="I20" s="4">
        <f t="shared" si="11"/>
        <v>24611.989999999998</v>
      </c>
      <c r="J20">
        <f t="shared" si="12"/>
        <v>6</v>
      </c>
      <c r="K20" s="16">
        <f t="shared" si="13"/>
        <v>149937.84</v>
      </c>
      <c r="L20" s="5">
        <f t="shared" si="14"/>
        <v>-0.015112262521589004</v>
      </c>
      <c r="M20" s="29">
        <f t="shared" si="15"/>
        <v>-387.65000000000146</v>
      </c>
      <c r="Q20" s="22"/>
    </row>
    <row r="21" spans="1:17" ht="12.75">
      <c r="A21" s="1">
        <v>39605</v>
      </c>
      <c r="B21" s="25" t="s">
        <v>20</v>
      </c>
      <c r="C21" s="7" t="s">
        <v>10</v>
      </c>
      <c r="D21" s="16">
        <v>2672</v>
      </c>
      <c r="E21" s="4">
        <v>9.355</v>
      </c>
      <c r="F21" s="1">
        <v>39606</v>
      </c>
      <c r="G21" s="4">
        <v>9.11</v>
      </c>
      <c r="H21" s="16">
        <f t="shared" si="16"/>
        <v>24996.56</v>
      </c>
      <c r="I21" s="4">
        <f t="shared" si="11"/>
        <v>24341.92</v>
      </c>
      <c r="J21">
        <f t="shared" si="12"/>
        <v>1</v>
      </c>
      <c r="K21" s="16">
        <f t="shared" si="13"/>
        <v>24996.56</v>
      </c>
      <c r="L21" s="5">
        <f t="shared" si="14"/>
        <v>-0.026189203634420215</v>
      </c>
      <c r="M21" s="29">
        <f t="shared" si="15"/>
        <v>-664.640000000003</v>
      </c>
      <c r="Q21" s="22"/>
    </row>
    <row r="22" spans="1:17" ht="12.75">
      <c r="A22" s="1">
        <v>39608</v>
      </c>
      <c r="B22" s="25" t="s">
        <v>16</v>
      </c>
      <c r="C22" s="7" t="s">
        <v>22</v>
      </c>
      <c r="D22" s="16">
        <v>260145</v>
      </c>
      <c r="E22" s="3">
        <v>0.0961</v>
      </c>
      <c r="F22" s="1">
        <v>39615</v>
      </c>
      <c r="G22" s="3">
        <v>0.0895</v>
      </c>
      <c r="H22" s="16">
        <f t="shared" si="16"/>
        <v>24999.934500000003</v>
      </c>
      <c r="I22" s="4">
        <f aca="true" t="shared" si="17" ref="I22:I27">IF(F22&gt;0,G22*D22,0)</f>
        <v>23282.977499999997</v>
      </c>
      <c r="J22">
        <f aca="true" t="shared" si="18" ref="J22:J27">IF(F22&gt;0,F22-A22,0)</f>
        <v>7</v>
      </c>
      <c r="K22" s="16">
        <f aca="true" t="shared" si="19" ref="K22:K27">H22*J22</f>
        <v>174999.54150000002</v>
      </c>
      <c r="L22" s="5">
        <f aca="true" t="shared" si="20" ref="L22:L27">IF(F22&gt;0,IF(LEFT(UPPER(C22))="S",(H22-I22)/H22,(I22-H22)/H22),0)</f>
        <v>0.06867845993756526</v>
      </c>
      <c r="M22" s="29">
        <f aca="true" t="shared" si="21" ref="M22:M27">(H22*L22)-10</f>
        <v>1706.9570000000058</v>
      </c>
      <c r="Q22" s="22"/>
    </row>
    <row r="23" spans="1:17" ht="12.75">
      <c r="A23" s="1">
        <v>39615</v>
      </c>
      <c r="B23" s="25" t="s">
        <v>51</v>
      </c>
      <c r="C23" s="7" t="s">
        <v>10</v>
      </c>
      <c r="D23" s="16">
        <v>15151</v>
      </c>
      <c r="E23" s="4">
        <v>1.65</v>
      </c>
      <c r="F23" s="1">
        <v>39618</v>
      </c>
      <c r="G23" s="4">
        <v>1.593</v>
      </c>
      <c r="H23" s="16">
        <f t="shared" si="16"/>
        <v>24999.149999999998</v>
      </c>
      <c r="I23" s="4">
        <f t="shared" si="17"/>
        <v>24135.542999999998</v>
      </c>
      <c r="J23">
        <f t="shared" si="18"/>
        <v>3</v>
      </c>
      <c r="K23" s="16">
        <f t="shared" si="19"/>
        <v>74997.45</v>
      </c>
      <c r="L23" s="5">
        <f t="shared" si="20"/>
        <v>-0.034545454545454546</v>
      </c>
      <c r="M23" s="29">
        <f t="shared" si="21"/>
        <v>-873.607</v>
      </c>
      <c r="Q23" s="22"/>
    </row>
    <row r="24" spans="1:17" ht="12.75">
      <c r="A24" s="1">
        <v>39624</v>
      </c>
      <c r="B24" s="25" t="s">
        <v>37</v>
      </c>
      <c r="C24" s="7" t="s">
        <v>10</v>
      </c>
      <c r="D24" s="16">
        <v>14204</v>
      </c>
      <c r="E24" s="4">
        <v>1.76</v>
      </c>
      <c r="F24" s="1">
        <v>39625</v>
      </c>
      <c r="G24" s="4">
        <v>1.752</v>
      </c>
      <c r="H24" s="16">
        <f t="shared" si="16"/>
        <v>24999.04</v>
      </c>
      <c r="I24" s="4">
        <f t="shared" si="17"/>
        <v>24885.408</v>
      </c>
      <c r="J24">
        <f t="shared" si="18"/>
        <v>1</v>
      </c>
      <c r="K24" s="16">
        <f t="shared" si="19"/>
        <v>24999.04</v>
      </c>
      <c r="L24" s="5">
        <f t="shared" si="20"/>
        <v>-0.0045454545454546025</v>
      </c>
      <c r="M24" s="29">
        <f t="shared" si="21"/>
        <v>-123.63200000000143</v>
      </c>
      <c r="Q24" s="22"/>
    </row>
    <row r="25" spans="1:17" ht="12.75">
      <c r="A25" s="1">
        <v>39624</v>
      </c>
      <c r="B25" s="25" t="s">
        <v>15</v>
      </c>
      <c r="C25" s="7" t="s">
        <v>10</v>
      </c>
      <c r="D25" s="16">
        <v>8591</v>
      </c>
      <c r="E25" s="4">
        <v>2.91</v>
      </c>
      <c r="F25" s="1">
        <v>39626</v>
      </c>
      <c r="G25" s="4">
        <v>2.808</v>
      </c>
      <c r="H25" s="16">
        <f t="shared" si="16"/>
        <v>24999.81</v>
      </c>
      <c r="I25" s="4">
        <f t="shared" si="17"/>
        <v>24123.528</v>
      </c>
      <c r="J25">
        <f t="shared" si="18"/>
        <v>2</v>
      </c>
      <c r="K25" s="16">
        <f t="shared" si="19"/>
        <v>49999.62</v>
      </c>
      <c r="L25" s="5">
        <f t="shared" si="20"/>
        <v>-0.03505154639175269</v>
      </c>
      <c r="M25" s="29">
        <f t="shared" si="21"/>
        <v>-886.2820000000029</v>
      </c>
      <c r="Q25" s="22"/>
    </row>
    <row r="26" spans="1:17" ht="12.75">
      <c r="A26" s="1">
        <v>39650</v>
      </c>
      <c r="B26" s="25" t="s">
        <v>27</v>
      </c>
      <c r="C26" s="7" t="s">
        <v>10</v>
      </c>
      <c r="D26" s="16">
        <v>9140</v>
      </c>
      <c r="E26" s="4">
        <v>2.735</v>
      </c>
      <c r="F26" s="1">
        <v>39657</v>
      </c>
      <c r="G26" s="4">
        <v>2.715</v>
      </c>
      <c r="H26" s="16">
        <f t="shared" si="16"/>
        <v>24997.899999999998</v>
      </c>
      <c r="I26" s="4">
        <f t="shared" si="17"/>
        <v>24815.1</v>
      </c>
      <c r="J26">
        <f t="shared" si="18"/>
        <v>7</v>
      </c>
      <c r="K26" s="16">
        <f t="shared" si="19"/>
        <v>174985.3</v>
      </c>
      <c r="L26" s="5">
        <f t="shared" si="20"/>
        <v>-0.007312614259597778</v>
      </c>
      <c r="M26" s="29">
        <f t="shared" si="21"/>
        <v>-192.79999999999927</v>
      </c>
      <c r="Q26" s="22"/>
    </row>
    <row r="27" spans="1:17" ht="12.75">
      <c r="A27" s="1">
        <v>39653</v>
      </c>
      <c r="B27" s="25" t="s">
        <v>54</v>
      </c>
      <c r="C27" s="6" t="s">
        <v>22</v>
      </c>
      <c r="D27" s="16">
        <v>15723</v>
      </c>
      <c r="E27" s="4">
        <v>1.59</v>
      </c>
      <c r="F27" s="1">
        <v>39661</v>
      </c>
      <c r="G27" s="4">
        <v>1.515</v>
      </c>
      <c r="H27" s="16">
        <f t="shared" si="16"/>
        <v>24999.57</v>
      </c>
      <c r="I27" s="4">
        <f t="shared" si="17"/>
        <v>23820.344999999998</v>
      </c>
      <c r="J27">
        <f t="shared" si="18"/>
        <v>8</v>
      </c>
      <c r="K27" s="16">
        <f t="shared" si="19"/>
        <v>199996.56</v>
      </c>
      <c r="L27" s="5">
        <f t="shared" si="20"/>
        <v>0.047169811320754804</v>
      </c>
      <c r="M27" s="29">
        <f t="shared" si="21"/>
        <v>1169.2250000000022</v>
      </c>
      <c r="Q27" s="22"/>
    </row>
    <row r="28" spans="1:17" ht="12.75">
      <c r="A28" s="1">
        <v>39662</v>
      </c>
      <c r="B28" s="25" t="s">
        <v>55</v>
      </c>
      <c r="C28" s="6" t="s">
        <v>10</v>
      </c>
      <c r="D28" s="16">
        <v>21097</v>
      </c>
      <c r="E28" s="4">
        <v>1.185</v>
      </c>
      <c r="F28" s="1">
        <v>39669</v>
      </c>
      <c r="G28" s="2">
        <v>1.218</v>
      </c>
      <c r="H28" s="16">
        <f t="shared" si="16"/>
        <v>24999.945</v>
      </c>
      <c r="I28" s="4">
        <f aca="true" t="shared" si="22" ref="I28:I34">IF(F28&gt;0,G28*D28,0)</f>
        <v>25696.146</v>
      </c>
      <c r="J28">
        <f aca="true" t="shared" si="23" ref="J28:J34">IF(F28&gt;0,F28-A28,0)</f>
        <v>7</v>
      </c>
      <c r="K28" s="16">
        <f aca="true" t="shared" si="24" ref="K28:K34">H28*J28</f>
        <v>174999.615</v>
      </c>
      <c r="L28" s="5">
        <f aca="true" t="shared" si="25" ref="L28:L34">IF(F28&gt;0,IF(LEFT(UPPER(C28))="S",(H28-I28)/H28,(I28-H28)/H28),0)</f>
        <v>0.027848101265822822</v>
      </c>
      <c r="M28" s="29">
        <f aca="true" t="shared" si="26" ref="M28:M34">(H28*L28)-10</f>
        <v>686.2010000000009</v>
      </c>
      <c r="P28" s="22" t="s">
        <v>78</v>
      </c>
      <c r="Q28" s="22"/>
    </row>
    <row r="29" spans="1:17" ht="12.75">
      <c r="A29" s="1">
        <v>39665</v>
      </c>
      <c r="B29" s="25" t="s">
        <v>58</v>
      </c>
      <c r="C29" s="6" t="s">
        <v>22</v>
      </c>
      <c r="D29" s="16">
        <v>1207</v>
      </c>
      <c r="E29" s="4">
        <v>20.7</v>
      </c>
      <c r="F29" s="1">
        <v>39677</v>
      </c>
      <c r="G29" s="4">
        <v>19.17</v>
      </c>
      <c r="H29" s="16">
        <f t="shared" si="16"/>
        <v>24984.899999999998</v>
      </c>
      <c r="I29" s="4">
        <f t="shared" si="22"/>
        <v>23138.190000000002</v>
      </c>
      <c r="J29">
        <f t="shared" si="23"/>
        <v>12</v>
      </c>
      <c r="K29" s="16">
        <f t="shared" si="24"/>
        <v>299818.8</v>
      </c>
      <c r="L29" s="5">
        <f t="shared" si="25"/>
        <v>0.07391304347826069</v>
      </c>
      <c r="M29" s="29">
        <f t="shared" si="26"/>
        <v>1836.7099999999955</v>
      </c>
      <c r="Q29" s="22"/>
    </row>
    <row r="30" spans="1:17" ht="12.75">
      <c r="A30" s="1">
        <v>39757</v>
      </c>
      <c r="B30" s="25" t="s">
        <v>63</v>
      </c>
      <c r="C30" s="6" t="s">
        <v>10</v>
      </c>
      <c r="D30" s="16">
        <v>20491</v>
      </c>
      <c r="E30" s="4">
        <v>1.22</v>
      </c>
      <c r="F30" s="1">
        <v>39758</v>
      </c>
      <c r="G30" s="2">
        <v>1.1775</v>
      </c>
      <c r="H30" s="16">
        <f t="shared" si="16"/>
        <v>24999.02</v>
      </c>
      <c r="I30" s="4">
        <f t="shared" si="22"/>
        <v>24128.1525</v>
      </c>
      <c r="J30">
        <f t="shared" si="23"/>
        <v>1</v>
      </c>
      <c r="K30" s="16">
        <f t="shared" si="24"/>
        <v>24999.02</v>
      </c>
      <c r="L30" s="5">
        <f t="shared" si="25"/>
        <v>-0.0348360655737705</v>
      </c>
      <c r="M30" s="29">
        <f t="shared" si="26"/>
        <v>-880.8675000000003</v>
      </c>
      <c r="Q30" s="22"/>
    </row>
    <row r="31" spans="1:17" ht="12.75">
      <c r="A31" s="1">
        <v>39779</v>
      </c>
      <c r="B31" s="30" t="s">
        <v>64</v>
      </c>
      <c r="C31" s="6" t="s">
        <v>10</v>
      </c>
      <c r="D31" s="16">
        <v>23364</v>
      </c>
      <c r="E31" s="4">
        <v>1.07</v>
      </c>
      <c r="F31" s="1">
        <v>39783</v>
      </c>
      <c r="G31" s="4">
        <v>1.0325</v>
      </c>
      <c r="H31" s="16">
        <f t="shared" si="16"/>
        <v>24999.480000000003</v>
      </c>
      <c r="I31" s="4">
        <f t="shared" si="22"/>
        <v>24123.329999999998</v>
      </c>
      <c r="J31">
        <f t="shared" si="23"/>
        <v>4</v>
      </c>
      <c r="K31" s="16">
        <f t="shared" si="24"/>
        <v>99997.92000000001</v>
      </c>
      <c r="L31" s="5">
        <f t="shared" si="25"/>
        <v>-0.035046728971962815</v>
      </c>
      <c r="M31" s="29">
        <f t="shared" si="26"/>
        <v>-886.1500000000051</v>
      </c>
      <c r="Q31" s="22"/>
    </row>
    <row r="32" spans="1:17" ht="12.75">
      <c r="A32" s="1">
        <v>39786</v>
      </c>
      <c r="B32" s="25" t="s">
        <v>54</v>
      </c>
      <c r="C32" s="6" t="s">
        <v>10</v>
      </c>
      <c r="D32" s="16">
        <v>18796</v>
      </c>
      <c r="E32" s="4">
        <v>1.33</v>
      </c>
      <c r="F32" s="1">
        <v>39787</v>
      </c>
      <c r="G32" s="4">
        <v>1.283</v>
      </c>
      <c r="H32" s="16">
        <f aca="true" t="shared" si="27" ref="H32:H39">E32*D32</f>
        <v>24998.68</v>
      </c>
      <c r="I32" s="4">
        <f t="shared" si="22"/>
        <v>24115.268</v>
      </c>
      <c r="J32">
        <f t="shared" si="23"/>
        <v>1</v>
      </c>
      <c r="K32" s="16">
        <f t="shared" si="24"/>
        <v>24998.68</v>
      </c>
      <c r="L32" s="5">
        <f t="shared" si="25"/>
        <v>-0.03533834586466166</v>
      </c>
      <c r="M32" s="29">
        <f t="shared" si="26"/>
        <v>-893.4120000000001</v>
      </c>
      <c r="Q32" s="22"/>
    </row>
    <row r="33" spans="1:17" ht="12.75">
      <c r="A33" s="1">
        <v>39822</v>
      </c>
      <c r="B33" s="25" t="s">
        <v>66</v>
      </c>
      <c r="C33" s="6" t="s">
        <v>22</v>
      </c>
      <c r="D33" s="16">
        <v>5882</v>
      </c>
      <c r="E33" s="4">
        <v>4.25</v>
      </c>
      <c r="F33" s="1">
        <v>39829</v>
      </c>
      <c r="G33" s="4">
        <v>3.7125</v>
      </c>
      <c r="H33" s="16">
        <f t="shared" si="27"/>
        <v>24998.5</v>
      </c>
      <c r="I33" s="4">
        <f t="shared" si="22"/>
        <v>21836.925</v>
      </c>
      <c r="J33">
        <f t="shared" si="23"/>
        <v>7</v>
      </c>
      <c r="K33" s="16">
        <f t="shared" si="24"/>
        <v>174989.5</v>
      </c>
      <c r="L33" s="5">
        <f t="shared" si="25"/>
        <v>0.12647058823529414</v>
      </c>
      <c r="M33" s="29">
        <f t="shared" si="26"/>
        <v>3151.5750000000007</v>
      </c>
      <c r="Q33" s="22"/>
    </row>
    <row r="34" spans="1:17" ht="12.75">
      <c r="A34" s="1">
        <v>39822</v>
      </c>
      <c r="B34" s="25" t="s">
        <v>17</v>
      </c>
      <c r="C34" s="6" t="s">
        <v>22</v>
      </c>
      <c r="D34" s="16">
        <v>1475</v>
      </c>
      <c r="E34" s="4">
        <v>16.95</v>
      </c>
      <c r="F34" s="1">
        <v>39829</v>
      </c>
      <c r="G34" s="4">
        <v>15.91</v>
      </c>
      <c r="H34" s="16">
        <f t="shared" si="27"/>
        <v>25001.25</v>
      </c>
      <c r="I34" s="4">
        <f t="shared" si="22"/>
        <v>23467.25</v>
      </c>
      <c r="J34">
        <f t="shared" si="23"/>
        <v>7</v>
      </c>
      <c r="K34" s="16">
        <f t="shared" si="24"/>
        <v>175008.75</v>
      </c>
      <c r="L34" s="5">
        <f t="shared" si="25"/>
        <v>0.06135693215339233</v>
      </c>
      <c r="M34" s="29">
        <f t="shared" si="26"/>
        <v>1524</v>
      </c>
      <c r="P34" s="22" t="s">
        <v>78</v>
      </c>
      <c r="Q34" s="22"/>
    </row>
    <row r="35" spans="1:17" ht="12.75">
      <c r="A35" s="1">
        <v>39842</v>
      </c>
      <c r="B35" s="25" t="s">
        <v>68</v>
      </c>
      <c r="C35" s="6" t="s">
        <v>22</v>
      </c>
      <c r="D35" s="16">
        <v>24201</v>
      </c>
      <c r="E35" s="4">
        <v>1.033</v>
      </c>
      <c r="F35" s="1">
        <v>39846</v>
      </c>
      <c r="G35" s="4">
        <v>0.92</v>
      </c>
      <c r="H35" s="16">
        <f t="shared" si="27"/>
        <v>24999.632999999998</v>
      </c>
      <c r="I35" s="4">
        <f aca="true" t="shared" si="28" ref="I35:I40">IF(F35&gt;0,G35*D35,0)</f>
        <v>22264.920000000002</v>
      </c>
      <c r="J35">
        <f aca="true" t="shared" si="29" ref="J35:J40">IF(F35&gt;0,F35-A35,0)</f>
        <v>4</v>
      </c>
      <c r="K35" s="16">
        <f aca="true" t="shared" si="30" ref="K35:K40">H35*J35</f>
        <v>99998.53199999999</v>
      </c>
      <c r="L35" s="5">
        <f aca="true" t="shared" si="31" ref="L35:L40">IF(F35&gt;0,IF(LEFT(UPPER(C35))="S",(H35-I35)/H35,(I35-H35)/H35),0)</f>
        <v>0.10939012584704728</v>
      </c>
      <c r="M35" s="29">
        <f aca="true" t="shared" si="32" ref="M35:M40">(H35*L35)-10</f>
        <v>2724.712999999996</v>
      </c>
      <c r="Q35" s="22"/>
    </row>
    <row r="36" spans="1:17" ht="12.75">
      <c r="A36" s="1">
        <v>39853</v>
      </c>
      <c r="B36" s="25" t="s">
        <v>69</v>
      </c>
      <c r="C36" s="6" t="s">
        <v>10</v>
      </c>
      <c r="D36" s="16">
        <v>5592</v>
      </c>
      <c r="E36" s="4">
        <v>4.47</v>
      </c>
      <c r="F36" s="1">
        <v>39854</v>
      </c>
      <c r="G36" s="4">
        <v>4.36</v>
      </c>
      <c r="H36" s="16">
        <f t="shared" si="27"/>
        <v>24996.239999999998</v>
      </c>
      <c r="I36" s="4">
        <f t="shared" si="28"/>
        <v>24381.120000000003</v>
      </c>
      <c r="J36">
        <f t="shared" si="29"/>
        <v>1</v>
      </c>
      <c r="K36" s="16">
        <f t="shared" si="30"/>
        <v>24996.239999999998</v>
      </c>
      <c r="L36" s="5">
        <f t="shared" si="31"/>
        <v>-0.02460850111856805</v>
      </c>
      <c r="M36" s="29">
        <f t="shared" si="32"/>
        <v>-625.1199999999953</v>
      </c>
      <c r="Q36" s="22"/>
    </row>
    <row r="37" spans="1:17" ht="12.75">
      <c r="A37" s="1">
        <v>39871</v>
      </c>
      <c r="B37" s="25" t="s">
        <v>50</v>
      </c>
      <c r="C37" s="6" t="s">
        <v>22</v>
      </c>
      <c r="D37" s="16">
        <v>21186</v>
      </c>
      <c r="E37" s="4">
        <v>1.18</v>
      </c>
      <c r="F37" s="1">
        <v>39877</v>
      </c>
      <c r="G37" s="4">
        <v>1.01</v>
      </c>
      <c r="H37" s="16">
        <f t="shared" si="27"/>
        <v>24999.48</v>
      </c>
      <c r="I37" s="4">
        <f t="shared" si="28"/>
        <v>21397.86</v>
      </c>
      <c r="J37">
        <f t="shared" si="29"/>
        <v>6</v>
      </c>
      <c r="K37" s="16">
        <f t="shared" si="30"/>
        <v>149996.88</v>
      </c>
      <c r="L37" s="5">
        <f t="shared" si="31"/>
        <v>0.14406779661016944</v>
      </c>
      <c r="M37" s="29">
        <f t="shared" si="32"/>
        <v>3591.6199999999985</v>
      </c>
      <c r="Q37" s="22"/>
    </row>
    <row r="38" spans="1:17" ht="12.75">
      <c r="A38" s="1">
        <v>39897</v>
      </c>
      <c r="B38" s="25" t="s">
        <v>70</v>
      </c>
      <c r="C38" s="6" t="s">
        <v>10</v>
      </c>
      <c r="D38" s="16">
        <v>16949</v>
      </c>
      <c r="E38" s="2">
        <v>1.475</v>
      </c>
      <c r="F38" s="1">
        <v>39923</v>
      </c>
      <c r="G38" s="2">
        <v>1.59</v>
      </c>
      <c r="H38" s="16">
        <f t="shared" si="27"/>
        <v>24999.775</v>
      </c>
      <c r="I38" s="4">
        <f t="shared" si="28"/>
        <v>26948.91</v>
      </c>
      <c r="J38">
        <f t="shared" si="29"/>
        <v>26</v>
      </c>
      <c r="K38" s="16">
        <f t="shared" si="30"/>
        <v>649994.15</v>
      </c>
      <c r="L38" s="5">
        <f t="shared" si="31"/>
        <v>0.07796610169491519</v>
      </c>
      <c r="M38" s="29">
        <f t="shared" si="32"/>
        <v>1939.1349999999986</v>
      </c>
      <c r="N38" t="s">
        <v>74</v>
      </c>
      <c r="Q38" s="22"/>
    </row>
    <row r="39" spans="1:17" ht="12.75">
      <c r="A39" s="1">
        <v>39904</v>
      </c>
      <c r="B39" s="25" t="s">
        <v>72</v>
      </c>
      <c r="C39" s="6" t="s">
        <v>10</v>
      </c>
      <c r="D39" s="16">
        <v>20080</v>
      </c>
      <c r="E39" s="2">
        <v>1.245</v>
      </c>
      <c r="F39" s="1">
        <v>39906</v>
      </c>
      <c r="G39" s="2">
        <v>1.5</v>
      </c>
      <c r="H39" s="16">
        <f t="shared" si="27"/>
        <v>24999.600000000002</v>
      </c>
      <c r="I39" s="4">
        <f t="shared" si="28"/>
        <v>30120</v>
      </c>
      <c r="J39">
        <f t="shared" si="29"/>
        <v>2</v>
      </c>
      <c r="K39" s="16">
        <f t="shared" si="30"/>
        <v>49999.200000000004</v>
      </c>
      <c r="L39" s="5">
        <f t="shared" si="31"/>
        <v>0.20481927710843362</v>
      </c>
      <c r="M39" s="24">
        <f t="shared" si="32"/>
        <v>5110.399999999998</v>
      </c>
      <c r="Q39" s="22"/>
    </row>
    <row r="40" spans="1:17" ht="12.75">
      <c r="A40" s="1">
        <v>39933</v>
      </c>
      <c r="B40" s="25" t="s">
        <v>75</v>
      </c>
      <c r="C40" s="7" t="s">
        <v>10</v>
      </c>
      <c r="D40" s="16">
        <v>1562</v>
      </c>
      <c r="E40" s="16">
        <v>16</v>
      </c>
      <c r="F40" s="1">
        <v>39938</v>
      </c>
      <c r="G40" s="31">
        <v>17.5</v>
      </c>
      <c r="H40" s="16">
        <f aca="true" t="shared" si="33" ref="H40:H57">E40*D40</f>
        <v>24992</v>
      </c>
      <c r="I40" s="4">
        <f t="shared" si="28"/>
        <v>27335</v>
      </c>
      <c r="J40">
        <f t="shared" si="29"/>
        <v>5</v>
      </c>
      <c r="K40" s="16">
        <f t="shared" si="30"/>
        <v>124960</v>
      </c>
      <c r="L40" s="5">
        <f t="shared" si="31"/>
        <v>0.09375</v>
      </c>
      <c r="M40" s="24">
        <f t="shared" si="32"/>
        <v>2333</v>
      </c>
      <c r="Q40" s="22"/>
    </row>
    <row r="41" spans="1:17" ht="12.75">
      <c r="A41" s="1">
        <v>39951</v>
      </c>
      <c r="B41" s="25" t="s">
        <v>50</v>
      </c>
      <c r="C41" s="7" t="s">
        <v>10</v>
      </c>
      <c r="D41" s="16">
        <v>19230</v>
      </c>
      <c r="E41" s="31">
        <v>1.3</v>
      </c>
      <c r="F41" s="1">
        <v>39962</v>
      </c>
      <c r="G41" s="31">
        <v>1.323</v>
      </c>
      <c r="H41" s="16">
        <f t="shared" si="33"/>
        <v>24999</v>
      </c>
      <c r="I41" s="4">
        <f aca="true" t="shared" si="34" ref="I41:I46">IF(F41&gt;0,G41*D41,0)</f>
        <v>25441.29</v>
      </c>
      <c r="J41">
        <f aca="true" t="shared" si="35" ref="J41:J46">IF(F41&gt;0,F41-A41,0)</f>
        <v>11</v>
      </c>
      <c r="K41" s="16">
        <f aca="true" t="shared" si="36" ref="K41:K46">H41*J41</f>
        <v>274989</v>
      </c>
      <c r="L41" s="5">
        <f aca="true" t="shared" si="37" ref="L41:L46">IF(F41&gt;0,IF(LEFT(UPPER(C41))="S",(H41-I41)/H41,(I41-H41)/H41),0)</f>
        <v>0.017692307692307726</v>
      </c>
      <c r="M41" s="24">
        <f aca="true" t="shared" si="38" ref="M41:M46">(H41*L41)-10</f>
        <v>432.2900000000008</v>
      </c>
      <c r="Q41" s="22"/>
    </row>
    <row r="42" spans="1:17" ht="12.75">
      <c r="A42" s="1">
        <v>39953</v>
      </c>
      <c r="B42" s="25" t="s">
        <v>41</v>
      </c>
      <c r="C42" s="7" t="s">
        <v>10</v>
      </c>
      <c r="D42" s="16">
        <v>1724</v>
      </c>
      <c r="E42" s="31">
        <v>14.5</v>
      </c>
      <c r="F42" s="1">
        <v>39979</v>
      </c>
      <c r="G42" s="31">
        <v>14.24</v>
      </c>
      <c r="H42" s="16">
        <f t="shared" si="33"/>
        <v>24998</v>
      </c>
      <c r="I42" s="4">
        <f t="shared" si="34"/>
        <v>24549.760000000002</v>
      </c>
      <c r="J42">
        <f t="shared" si="35"/>
        <v>26</v>
      </c>
      <c r="K42" s="16">
        <f t="shared" si="36"/>
        <v>649948</v>
      </c>
      <c r="L42" s="5">
        <f t="shared" si="37"/>
        <v>-0.01793103448275854</v>
      </c>
      <c r="M42" s="24">
        <f t="shared" si="38"/>
        <v>-458.23999999999796</v>
      </c>
      <c r="Q42" s="22"/>
    </row>
    <row r="43" spans="1:17" ht="12.75">
      <c r="A43" s="1">
        <v>39972</v>
      </c>
      <c r="B43" s="25" t="s">
        <v>65</v>
      </c>
      <c r="C43" s="7" t="s">
        <v>22</v>
      </c>
      <c r="D43" s="16">
        <v>2538</v>
      </c>
      <c r="E43" s="4">
        <v>9.85</v>
      </c>
      <c r="F43" s="1">
        <v>39990</v>
      </c>
      <c r="G43" s="4">
        <v>9.91</v>
      </c>
      <c r="H43" s="16">
        <f t="shared" si="33"/>
        <v>24999.3</v>
      </c>
      <c r="I43" s="4">
        <f t="shared" si="34"/>
        <v>25151.58</v>
      </c>
      <c r="J43">
        <f t="shared" si="35"/>
        <v>18</v>
      </c>
      <c r="K43" s="16">
        <f t="shared" si="36"/>
        <v>449987.39999999997</v>
      </c>
      <c r="L43" s="5">
        <f t="shared" si="37"/>
        <v>-0.006091370558375733</v>
      </c>
      <c r="M43" s="24">
        <f t="shared" si="38"/>
        <v>-162.28000000000247</v>
      </c>
      <c r="Q43" s="22"/>
    </row>
    <row r="44" spans="1:17" ht="12.75">
      <c r="A44" s="1">
        <v>39973</v>
      </c>
      <c r="B44" s="25" t="s">
        <v>56</v>
      </c>
      <c r="C44" s="7" t="s">
        <v>10</v>
      </c>
      <c r="D44" s="16">
        <v>2777</v>
      </c>
      <c r="E44" s="4">
        <v>9</v>
      </c>
      <c r="F44" s="1">
        <v>39981</v>
      </c>
      <c r="G44" s="4">
        <v>8.68</v>
      </c>
      <c r="H44" s="16">
        <f t="shared" si="33"/>
        <v>24993</v>
      </c>
      <c r="I44" s="4">
        <f t="shared" si="34"/>
        <v>24104.36</v>
      </c>
      <c r="J44">
        <f t="shared" si="35"/>
        <v>8</v>
      </c>
      <c r="K44" s="16">
        <f t="shared" si="36"/>
        <v>199944</v>
      </c>
      <c r="L44" s="5">
        <f t="shared" si="37"/>
        <v>-0.035555555555555535</v>
      </c>
      <c r="M44" s="24">
        <f t="shared" si="38"/>
        <v>-898.6399999999995</v>
      </c>
      <c r="Q44" s="22"/>
    </row>
    <row r="45" spans="1:17" ht="12.75">
      <c r="A45" s="1">
        <v>40002</v>
      </c>
      <c r="B45" s="25" t="s">
        <v>76</v>
      </c>
      <c r="C45" s="7" t="s">
        <v>22</v>
      </c>
      <c r="D45" s="16">
        <v>1785</v>
      </c>
      <c r="E45" s="4">
        <v>14</v>
      </c>
      <c r="F45" s="1">
        <v>40008</v>
      </c>
      <c r="G45" s="4">
        <v>14.13</v>
      </c>
      <c r="H45" s="16">
        <f t="shared" si="33"/>
        <v>24990</v>
      </c>
      <c r="I45" s="4">
        <f t="shared" si="34"/>
        <v>25222.050000000003</v>
      </c>
      <c r="J45">
        <f t="shared" si="35"/>
        <v>6</v>
      </c>
      <c r="K45" s="16">
        <f t="shared" si="36"/>
        <v>149940</v>
      </c>
      <c r="L45" s="5">
        <f t="shared" si="37"/>
        <v>-0.009285714285714402</v>
      </c>
      <c r="M45" s="24">
        <f t="shared" si="38"/>
        <v>-242.0500000000029</v>
      </c>
      <c r="Q45" s="22"/>
    </row>
    <row r="46" spans="1:17" ht="12.75">
      <c r="A46" s="1">
        <v>40002</v>
      </c>
      <c r="B46" s="25" t="s">
        <v>77</v>
      </c>
      <c r="C46" s="7" t="s">
        <v>22</v>
      </c>
      <c r="D46" s="16">
        <v>4409</v>
      </c>
      <c r="E46" s="4">
        <v>5.67</v>
      </c>
      <c r="F46" s="1">
        <v>40009</v>
      </c>
      <c r="G46" s="4">
        <v>5.87</v>
      </c>
      <c r="H46" s="16">
        <f t="shared" si="33"/>
        <v>24999.03</v>
      </c>
      <c r="I46" s="4">
        <f t="shared" si="34"/>
        <v>25880.83</v>
      </c>
      <c r="J46">
        <f t="shared" si="35"/>
        <v>7</v>
      </c>
      <c r="K46" s="16">
        <f t="shared" si="36"/>
        <v>174993.21</v>
      </c>
      <c r="L46" s="5">
        <f t="shared" si="37"/>
        <v>-0.035273368606702056</v>
      </c>
      <c r="M46" s="24">
        <f t="shared" si="38"/>
        <v>-891.8000000000029</v>
      </c>
      <c r="Q46" s="22"/>
    </row>
    <row r="47" spans="1:17" ht="12.75">
      <c r="A47" s="1">
        <v>40060</v>
      </c>
      <c r="B47" s="25" t="s">
        <v>52</v>
      </c>
      <c r="C47" s="7" t="s">
        <v>10</v>
      </c>
      <c r="D47" s="16">
        <v>21929</v>
      </c>
      <c r="E47" s="4">
        <v>1.14</v>
      </c>
      <c r="F47" s="1">
        <v>40072</v>
      </c>
      <c r="G47" s="2">
        <v>1.248</v>
      </c>
      <c r="H47" s="16">
        <f t="shared" si="33"/>
        <v>24999.059999999998</v>
      </c>
      <c r="I47" s="4">
        <f aca="true" t="shared" si="39" ref="I47:I52">IF(F47&gt;0,G47*D47,0)</f>
        <v>27367.392</v>
      </c>
      <c r="J47">
        <f aca="true" t="shared" si="40" ref="J47:J52">IF(F47&gt;0,F47-A47,0)</f>
        <v>12</v>
      </c>
      <c r="K47" s="16">
        <f aca="true" t="shared" si="41" ref="K47:K52">H47*J47</f>
        <v>299988.72</v>
      </c>
      <c r="L47" s="5">
        <f aca="true" t="shared" si="42" ref="L47:L52">IF(F47&gt;0,IF(LEFT(UPPER(C47))="S",(H47-I47)/H47,(I47-H47)/H47),0)</f>
        <v>0.09473684210526326</v>
      </c>
      <c r="M47" s="24">
        <f aca="true" t="shared" si="43" ref="M47:M52">(H47*L47)-10</f>
        <v>2358.332000000002</v>
      </c>
      <c r="Q47" s="22"/>
    </row>
    <row r="48" spans="1:17" ht="12.75">
      <c r="A48" s="1">
        <v>40064</v>
      </c>
      <c r="B48" s="25" t="s">
        <v>77</v>
      </c>
      <c r="C48" s="7" t="s">
        <v>10</v>
      </c>
      <c r="D48" s="16">
        <v>3060</v>
      </c>
      <c r="E48" s="4">
        <v>8.17</v>
      </c>
      <c r="F48" s="1">
        <v>40074</v>
      </c>
      <c r="G48" s="4">
        <v>8.815</v>
      </c>
      <c r="H48" s="16">
        <f t="shared" si="33"/>
        <v>25000.2</v>
      </c>
      <c r="I48" s="4">
        <f t="shared" si="39"/>
        <v>26973.899999999998</v>
      </c>
      <c r="J48">
        <f t="shared" si="40"/>
        <v>10</v>
      </c>
      <c r="K48" s="16">
        <f t="shared" si="41"/>
        <v>250002</v>
      </c>
      <c r="L48" s="5">
        <f t="shared" si="42"/>
        <v>0.07894736842105252</v>
      </c>
      <c r="M48" s="24">
        <f t="shared" si="43"/>
        <v>1963.699999999997</v>
      </c>
      <c r="Q48" s="22"/>
    </row>
    <row r="49" spans="1:17" ht="12.75">
      <c r="A49" s="1">
        <v>40074</v>
      </c>
      <c r="B49" s="25" t="s">
        <v>52</v>
      </c>
      <c r="C49" s="7" t="s">
        <v>22</v>
      </c>
      <c r="D49" s="16">
        <v>20080</v>
      </c>
      <c r="E49" s="4">
        <v>1.245</v>
      </c>
      <c r="F49" s="1">
        <v>40087</v>
      </c>
      <c r="G49" s="4">
        <v>1.15</v>
      </c>
      <c r="H49" s="16">
        <f t="shared" si="33"/>
        <v>24999.600000000002</v>
      </c>
      <c r="I49" s="4">
        <f t="shared" si="39"/>
        <v>23092</v>
      </c>
      <c r="J49">
        <f t="shared" si="40"/>
        <v>13</v>
      </c>
      <c r="K49" s="16">
        <f t="shared" si="41"/>
        <v>324994.80000000005</v>
      </c>
      <c r="L49" s="5">
        <f t="shared" si="42"/>
        <v>0.07630522088353421</v>
      </c>
      <c r="M49" s="24">
        <f t="shared" si="43"/>
        <v>1897.600000000002</v>
      </c>
      <c r="O49" t="s">
        <v>46</v>
      </c>
      <c r="Q49" s="22"/>
    </row>
    <row r="50" spans="1:17" ht="12.75">
      <c r="A50" s="1">
        <v>40084</v>
      </c>
      <c r="B50" s="25" t="s">
        <v>75</v>
      </c>
      <c r="C50" s="7" t="s">
        <v>10</v>
      </c>
      <c r="D50" s="16">
        <v>1259</v>
      </c>
      <c r="E50" s="4">
        <v>19.85</v>
      </c>
      <c r="F50" s="1">
        <v>40101</v>
      </c>
      <c r="G50" s="4">
        <v>21.9</v>
      </c>
      <c r="H50" s="16">
        <f t="shared" si="33"/>
        <v>24991.15</v>
      </c>
      <c r="I50" s="4">
        <f t="shared" si="39"/>
        <v>27572.1</v>
      </c>
      <c r="J50">
        <f t="shared" si="40"/>
        <v>17</v>
      </c>
      <c r="K50" s="16">
        <f t="shared" si="41"/>
        <v>424849.55000000005</v>
      </c>
      <c r="L50" s="5">
        <f t="shared" si="42"/>
        <v>0.10327455919395453</v>
      </c>
      <c r="M50" s="24">
        <f t="shared" si="43"/>
        <v>2570.949999999997</v>
      </c>
      <c r="Q50" s="22"/>
    </row>
    <row r="51" spans="1:17" ht="12.75">
      <c r="A51" s="1">
        <v>40095</v>
      </c>
      <c r="B51" s="25" t="s">
        <v>79</v>
      </c>
      <c r="C51" s="7" t="s">
        <v>22</v>
      </c>
      <c r="D51" s="16">
        <v>1886</v>
      </c>
      <c r="E51" s="4">
        <v>13.25</v>
      </c>
      <c r="F51" s="1">
        <v>40099</v>
      </c>
      <c r="G51" s="4">
        <v>13.45</v>
      </c>
      <c r="H51" s="16">
        <f t="shared" si="33"/>
        <v>24989.5</v>
      </c>
      <c r="I51" s="4">
        <f t="shared" si="39"/>
        <v>25366.699999999997</v>
      </c>
      <c r="J51">
        <f t="shared" si="40"/>
        <v>4</v>
      </c>
      <c r="K51" s="16">
        <f t="shared" si="41"/>
        <v>99958</v>
      </c>
      <c r="L51" s="5">
        <f t="shared" si="42"/>
        <v>-0.015094339622641393</v>
      </c>
      <c r="M51" s="24">
        <f t="shared" si="43"/>
        <v>-387.1999999999971</v>
      </c>
      <c r="Q51" s="22"/>
    </row>
    <row r="52" spans="1:17" ht="12.75">
      <c r="A52" s="1">
        <v>40107</v>
      </c>
      <c r="B52" s="25" t="s">
        <v>80</v>
      </c>
      <c r="C52" s="7" t="s">
        <v>22</v>
      </c>
      <c r="D52" s="16">
        <v>4424</v>
      </c>
      <c r="E52" s="4">
        <v>5.65</v>
      </c>
      <c r="F52" s="1">
        <v>40122</v>
      </c>
      <c r="G52" s="4">
        <v>5.34</v>
      </c>
      <c r="H52" s="16">
        <f t="shared" si="33"/>
        <v>24995.600000000002</v>
      </c>
      <c r="I52" s="4">
        <f t="shared" si="39"/>
        <v>23624.16</v>
      </c>
      <c r="J52">
        <f t="shared" si="40"/>
        <v>15</v>
      </c>
      <c r="K52" s="16">
        <f t="shared" si="41"/>
        <v>374934.00000000006</v>
      </c>
      <c r="L52" s="5">
        <f t="shared" si="42"/>
        <v>0.05486725663716823</v>
      </c>
      <c r="M52" s="24">
        <f t="shared" si="43"/>
        <v>1361.4400000000023</v>
      </c>
      <c r="Q52" s="22"/>
    </row>
    <row r="53" spans="1:17" ht="12.75">
      <c r="A53" s="1">
        <v>40113</v>
      </c>
      <c r="B53" s="25" t="s">
        <v>53</v>
      </c>
      <c r="C53" s="7" t="s">
        <v>22</v>
      </c>
      <c r="D53" s="16">
        <v>18181</v>
      </c>
      <c r="E53" s="2">
        <v>1.375</v>
      </c>
      <c r="F53" s="1">
        <v>40141</v>
      </c>
      <c r="G53" s="2">
        <v>1.344</v>
      </c>
      <c r="H53" s="16">
        <f t="shared" si="33"/>
        <v>24998.875</v>
      </c>
      <c r="I53" s="4">
        <f aca="true" t="shared" si="44" ref="I53:I59">IF(F53&gt;0,G53*D53,0)</f>
        <v>24435.264000000003</v>
      </c>
      <c r="J53">
        <f aca="true" t="shared" si="45" ref="J53:J59">IF(F53&gt;0,F53-A53,0)</f>
        <v>28</v>
      </c>
      <c r="K53" s="16">
        <f aca="true" t="shared" si="46" ref="K53:K59">H53*J53</f>
        <v>699968.5</v>
      </c>
      <c r="L53" s="5">
        <f aca="true" t="shared" si="47" ref="L53:L59">IF(F53&gt;0,IF(LEFT(UPPER(C53))="S",(H53-I53)/H53,(I53-H53)/H53),0)</f>
        <v>0.02254545454545443</v>
      </c>
      <c r="M53" s="24">
        <f aca="true" t="shared" si="48" ref="M53:M59">(H53*L53)-10</f>
        <v>553.6109999999971</v>
      </c>
      <c r="Q53" s="22"/>
    </row>
    <row r="54" spans="1:17" ht="12.75">
      <c r="A54" s="1">
        <v>40137</v>
      </c>
      <c r="B54" s="25" t="s">
        <v>81</v>
      </c>
      <c r="C54" s="7" t="s">
        <v>22</v>
      </c>
      <c r="D54" s="16">
        <v>26315</v>
      </c>
      <c r="E54" s="4">
        <v>0.95</v>
      </c>
      <c r="F54" s="1">
        <v>40175</v>
      </c>
      <c r="G54" s="4">
        <v>0.94</v>
      </c>
      <c r="H54" s="16">
        <f t="shared" si="33"/>
        <v>24999.25</v>
      </c>
      <c r="I54" s="4">
        <f t="shared" si="44"/>
        <v>24736.1</v>
      </c>
      <c r="J54">
        <f t="shared" si="45"/>
        <v>38</v>
      </c>
      <c r="K54" s="16">
        <f t="shared" si="46"/>
        <v>949971.5</v>
      </c>
      <c r="L54" s="5">
        <f t="shared" si="47"/>
        <v>0.010526315789473743</v>
      </c>
      <c r="M54" s="24">
        <f t="shared" si="48"/>
        <v>253.15000000000146</v>
      </c>
      <c r="P54" s="22" t="s">
        <v>46</v>
      </c>
      <c r="Q54" s="22"/>
    </row>
    <row r="55" spans="1:17" ht="12.75">
      <c r="A55" s="1">
        <v>40149</v>
      </c>
      <c r="B55" s="25" t="s">
        <v>82</v>
      </c>
      <c r="C55" s="7" t="s">
        <v>10</v>
      </c>
      <c r="D55" s="16">
        <v>57142</v>
      </c>
      <c r="E55" s="32">
        <v>0.4375</v>
      </c>
      <c r="F55" s="1">
        <v>40151</v>
      </c>
      <c r="G55" s="32">
        <v>0.422</v>
      </c>
      <c r="H55" s="16">
        <f t="shared" si="33"/>
        <v>24999.625</v>
      </c>
      <c r="I55" s="4">
        <f t="shared" si="44"/>
        <v>24113.924</v>
      </c>
      <c r="J55">
        <f t="shared" si="45"/>
        <v>2</v>
      </c>
      <c r="K55" s="16">
        <f t="shared" si="46"/>
        <v>49999.25</v>
      </c>
      <c r="L55" s="5">
        <f t="shared" si="47"/>
        <v>-0.03542857142857147</v>
      </c>
      <c r="M55" s="24">
        <f t="shared" si="48"/>
        <v>-895.701000000001</v>
      </c>
      <c r="Q55" s="22"/>
    </row>
    <row r="56" spans="1:17" ht="12.75">
      <c r="A56" s="1">
        <v>40165</v>
      </c>
      <c r="B56" s="25" t="s">
        <v>53</v>
      </c>
      <c r="C56" s="7" t="s">
        <v>22</v>
      </c>
      <c r="D56" s="16">
        <v>20161</v>
      </c>
      <c r="E56" s="32">
        <v>1.24</v>
      </c>
      <c r="F56" s="1">
        <v>40183</v>
      </c>
      <c r="G56" s="32">
        <v>1.24</v>
      </c>
      <c r="H56" s="16">
        <f t="shared" si="33"/>
        <v>24999.64</v>
      </c>
      <c r="I56" s="4">
        <f t="shared" si="44"/>
        <v>24999.64</v>
      </c>
      <c r="J56">
        <f t="shared" si="45"/>
        <v>18</v>
      </c>
      <c r="K56" s="16">
        <f t="shared" si="46"/>
        <v>449993.52</v>
      </c>
      <c r="L56" s="5">
        <f t="shared" si="47"/>
        <v>0</v>
      </c>
      <c r="M56" s="24">
        <f t="shared" si="48"/>
        <v>-10</v>
      </c>
      <c r="Q56" s="22"/>
    </row>
    <row r="57" spans="1:17" ht="12.75">
      <c r="A57" s="1">
        <v>40183</v>
      </c>
      <c r="B57" s="25" t="s">
        <v>67</v>
      </c>
      <c r="C57" s="7" t="s">
        <v>10</v>
      </c>
      <c r="D57" s="16">
        <v>2358</v>
      </c>
      <c r="E57" s="33">
        <v>10.6</v>
      </c>
      <c r="F57" s="1">
        <v>40198</v>
      </c>
      <c r="G57" s="33">
        <v>10.4</v>
      </c>
      <c r="H57" s="16">
        <f t="shared" si="33"/>
        <v>24994.8</v>
      </c>
      <c r="I57" s="4">
        <f t="shared" si="44"/>
        <v>24523.2</v>
      </c>
      <c r="J57">
        <f t="shared" si="45"/>
        <v>15</v>
      </c>
      <c r="K57" s="16">
        <f t="shared" si="46"/>
        <v>374922</v>
      </c>
      <c r="L57" s="5">
        <f t="shared" si="47"/>
        <v>-0.01886792452830183</v>
      </c>
      <c r="M57" s="24">
        <f t="shared" si="48"/>
        <v>-481.5999999999986</v>
      </c>
      <c r="Q57" s="22"/>
    </row>
    <row r="58" spans="1:17" ht="12.75">
      <c r="A58" s="1">
        <v>40191</v>
      </c>
      <c r="B58" s="25" t="s">
        <v>79</v>
      </c>
      <c r="C58" s="7" t="s">
        <v>10</v>
      </c>
      <c r="D58" s="16">
        <v>1865</v>
      </c>
      <c r="E58" s="33">
        <v>13.4</v>
      </c>
      <c r="F58" s="1">
        <v>40218</v>
      </c>
      <c r="G58" s="33">
        <v>13.89</v>
      </c>
      <c r="H58" s="16">
        <f aca="true" t="shared" si="49" ref="H58:H128">E58*D58</f>
        <v>24991</v>
      </c>
      <c r="I58" s="4">
        <f t="shared" si="44"/>
        <v>25904.850000000002</v>
      </c>
      <c r="J58">
        <f t="shared" si="45"/>
        <v>27</v>
      </c>
      <c r="K58" s="16">
        <f t="shared" si="46"/>
        <v>674757</v>
      </c>
      <c r="L58" s="5">
        <f t="shared" si="47"/>
        <v>0.036567164179104564</v>
      </c>
      <c r="M58" s="24">
        <f t="shared" si="48"/>
        <v>903.8500000000022</v>
      </c>
      <c r="Q58" s="22"/>
    </row>
    <row r="59" spans="1:17" ht="12.75">
      <c r="A59" s="1">
        <v>40192</v>
      </c>
      <c r="B59" s="25" t="s">
        <v>83</v>
      </c>
      <c r="C59" s="7" t="s">
        <v>10</v>
      </c>
      <c r="D59" s="16">
        <v>4288</v>
      </c>
      <c r="E59" s="33">
        <v>5.83</v>
      </c>
      <c r="F59" s="1">
        <v>40198</v>
      </c>
      <c r="G59" s="33">
        <v>5.745</v>
      </c>
      <c r="H59" s="16">
        <f t="shared" si="49"/>
        <v>24999.04</v>
      </c>
      <c r="I59" s="4">
        <f t="shared" si="44"/>
        <v>24634.56</v>
      </c>
      <c r="J59">
        <f t="shared" si="45"/>
        <v>6</v>
      </c>
      <c r="K59" s="16">
        <f t="shared" si="46"/>
        <v>149994.24</v>
      </c>
      <c r="L59" s="5">
        <f t="shared" si="47"/>
        <v>-0.014579759862778712</v>
      </c>
      <c r="M59" s="24">
        <f t="shared" si="48"/>
        <v>-374.47999999999956</v>
      </c>
      <c r="Q59" s="22"/>
    </row>
    <row r="60" spans="1:17" ht="12.75">
      <c r="A60" s="1">
        <v>40225</v>
      </c>
      <c r="B60" s="25" t="s">
        <v>86</v>
      </c>
      <c r="C60" s="7" t="s">
        <v>10</v>
      </c>
      <c r="D60" s="16">
        <v>29070</v>
      </c>
      <c r="E60" s="33">
        <v>0.86</v>
      </c>
      <c r="F60" s="1">
        <v>40231</v>
      </c>
      <c r="G60" s="33">
        <v>0.8425</v>
      </c>
      <c r="H60" s="16">
        <f t="shared" si="49"/>
        <v>25000.2</v>
      </c>
      <c r="I60" s="4">
        <f aca="true" t="shared" si="50" ref="I60:I66">IF(F60&gt;0,G60*D60,0)</f>
        <v>24491.475000000002</v>
      </c>
      <c r="J60">
        <f aca="true" t="shared" si="51" ref="J60:J66">IF(F60&gt;0,F60-A60,0)</f>
        <v>6</v>
      </c>
      <c r="K60" s="16">
        <f aca="true" t="shared" si="52" ref="K60:K66">H60*J60</f>
        <v>150001.2</v>
      </c>
      <c r="L60" s="5">
        <f aca="true" t="shared" si="53" ref="L60:L66">IF(F60&gt;0,IF(LEFT(UPPER(C60))="S",(H60-I60)/H60,(I60-H60)/H60),0)</f>
        <v>-0.020348837209302268</v>
      </c>
      <c r="M60" s="24">
        <f aca="true" t="shared" si="54" ref="M60:M66">(H60*L60)-10</f>
        <v>-518.7249999999985</v>
      </c>
      <c r="Q60" s="22"/>
    </row>
    <row r="61" spans="1:17" ht="12.75">
      <c r="A61" s="1">
        <v>40228</v>
      </c>
      <c r="B61" s="25" t="s">
        <v>87</v>
      </c>
      <c r="C61" s="7" t="s">
        <v>22</v>
      </c>
      <c r="D61" s="16">
        <v>1515</v>
      </c>
      <c r="E61" s="33">
        <v>16.5</v>
      </c>
      <c r="F61" s="1">
        <v>40232</v>
      </c>
      <c r="G61" s="33">
        <v>15.6</v>
      </c>
      <c r="H61" s="16">
        <f t="shared" si="49"/>
        <v>24997.5</v>
      </c>
      <c r="I61" s="4">
        <f t="shared" si="50"/>
        <v>23634</v>
      </c>
      <c r="J61">
        <f t="shared" si="51"/>
        <v>4</v>
      </c>
      <c r="K61" s="16">
        <f t="shared" si="52"/>
        <v>99990</v>
      </c>
      <c r="L61" s="5">
        <f t="shared" si="53"/>
        <v>0.05454545454545454</v>
      </c>
      <c r="M61" s="24">
        <f t="shared" si="54"/>
        <v>1353.5</v>
      </c>
      <c r="Q61" s="22"/>
    </row>
    <row r="62" spans="1:17" ht="12.75">
      <c r="A62" s="1">
        <v>40239</v>
      </c>
      <c r="B62" s="25" t="s">
        <v>73</v>
      </c>
      <c r="C62" s="7" t="s">
        <v>10</v>
      </c>
      <c r="D62" s="16">
        <v>5966</v>
      </c>
      <c r="E62" s="33">
        <v>4.19</v>
      </c>
      <c r="F62" s="1">
        <v>40252</v>
      </c>
      <c r="G62" s="32">
        <v>4.285</v>
      </c>
      <c r="H62" s="16">
        <f t="shared" si="49"/>
        <v>24997.54</v>
      </c>
      <c r="I62" s="4">
        <f t="shared" si="50"/>
        <v>25564.31</v>
      </c>
      <c r="J62">
        <f t="shared" si="51"/>
        <v>13</v>
      </c>
      <c r="K62" s="16">
        <f t="shared" si="52"/>
        <v>324968.02</v>
      </c>
      <c r="L62" s="5">
        <f t="shared" si="53"/>
        <v>0.022673031026253</v>
      </c>
      <c r="M62" s="24">
        <f t="shared" si="54"/>
        <v>556.7700000000004</v>
      </c>
      <c r="Q62" s="22"/>
    </row>
    <row r="63" spans="1:17" ht="12.75">
      <c r="A63" s="1">
        <v>40240</v>
      </c>
      <c r="B63" s="25" t="s">
        <v>88</v>
      </c>
      <c r="C63" s="7" t="s">
        <v>10</v>
      </c>
      <c r="D63" s="16">
        <v>14662</v>
      </c>
      <c r="E63" s="32">
        <v>1.705</v>
      </c>
      <c r="F63" s="1">
        <v>40252</v>
      </c>
      <c r="G63" s="32">
        <v>1.842</v>
      </c>
      <c r="H63" s="16">
        <f t="shared" si="49"/>
        <v>24998.710000000003</v>
      </c>
      <c r="I63" s="4">
        <f t="shared" si="50"/>
        <v>27007.404000000002</v>
      </c>
      <c r="J63">
        <f t="shared" si="51"/>
        <v>12</v>
      </c>
      <c r="K63" s="16">
        <f t="shared" si="52"/>
        <v>299984.52</v>
      </c>
      <c r="L63" s="5">
        <f t="shared" si="53"/>
        <v>0.08035190615835774</v>
      </c>
      <c r="M63" s="24">
        <f t="shared" si="54"/>
        <v>1998.6939999999995</v>
      </c>
      <c r="Q63" s="22"/>
    </row>
    <row r="64" spans="1:17" ht="12.75">
      <c r="A64" s="1">
        <v>40260</v>
      </c>
      <c r="B64" s="25" t="s">
        <v>89</v>
      </c>
      <c r="C64" s="7" t="s">
        <v>10</v>
      </c>
      <c r="D64" s="16">
        <v>3649</v>
      </c>
      <c r="E64" s="33">
        <v>6.85</v>
      </c>
      <c r="F64" s="1">
        <v>40267</v>
      </c>
      <c r="G64" s="33">
        <v>7.27</v>
      </c>
      <c r="H64" s="16">
        <f t="shared" si="49"/>
        <v>24995.649999999998</v>
      </c>
      <c r="I64" s="4">
        <f t="shared" si="50"/>
        <v>26528.23</v>
      </c>
      <c r="J64">
        <f t="shared" si="51"/>
        <v>7</v>
      </c>
      <c r="K64" s="16">
        <f t="shared" si="52"/>
        <v>174969.55</v>
      </c>
      <c r="L64" s="5">
        <f t="shared" si="53"/>
        <v>0.06131386861313876</v>
      </c>
      <c r="M64" s="24">
        <f t="shared" si="54"/>
        <v>1522.5800000000017</v>
      </c>
      <c r="Q64" s="22"/>
    </row>
    <row r="65" spans="1:17" ht="12.75">
      <c r="A65" s="1">
        <v>40269</v>
      </c>
      <c r="B65" s="25" t="s">
        <v>88</v>
      </c>
      <c r="C65" s="7" t="s">
        <v>10</v>
      </c>
      <c r="D65" s="16">
        <v>12255</v>
      </c>
      <c r="E65" s="33">
        <v>2.04</v>
      </c>
      <c r="F65" s="1">
        <v>40288</v>
      </c>
      <c r="G65" s="33">
        <v>1.969</v>
      </c>
      <c r="H65" s="16">
        <f t="shared" si="49"/>
        <v>25000.2</v>
      </c>
      <c r="I65" s="4">
        <f t="shared" si="50"/>
        <v>24130.095</v>
      </c>
      <c r="J65">
        <f t="shared" si="51"/>
        <v>19</v>
      </c>
      <c r="K65" s="16">
        <f t="shared" si="52"/>
        <v>475003.8</v>
      </c>
      <c r="L65" s="5">
        <f t="shared" si="53"/>
        <v>-0.03480392156862743</v>
      </c>
      <c r="M65" s="24">
        <f t="shared" si="54"/>
        <v>-880.1049999999996</v>
      </c>
      <c r="Q65" s="22"/>
    </row>
    <row r="66" spans="1:17" ht="12.75">
      <c r="A66" s="1">
        <v>40281</v>
      </c>
      <c r="B66" s="25" t="s">
        <v>43</v>
      </c>
      <c r="C66" s="7" t="s">
        <v>10</v>
      </c>
      <c r="D66" s="16">
        <v>1695</v>
      </c>
      <c r="E66" s="33">
        <v>14.75</v>
      </c>
      <c r="F66" s="1">
        <v>40282</v>
      </c>
      <c r="G66" s="33">
        <v>14.59</v>
      </c>
      <c r="H66" s="16">
        <f t="shared" si="49"/>
        <v>25001.25</v>
      </c>
      <c r="I66" s="4">
        <f t="shared" si="50"/>
        <v>24730.05</v>
      </c>
      <c r="J66">
        <f t="shared" si="51"/>
        <v>1</v>
      </c>
      <c r="K66" s="16">
        <f t="shared" si="52"/>
        <v>25001.25</v>
      </c>
      <c r="L66" s="5">
        <f t="shared" si="53"/>
        <v>-0.010847457627118673</v>
      </c>
      <c r="M66" s="24">
        <f t="shared" si="54"/>
        <v>-281.2000000000007</v>
      </c>
      <c r="Q66" s="22"/>
    </row>
    <row r="67" spans="1:17" ht="12.75">
      <c r="A67" s="1">
        <v>40282</v>
      </c>
      <c r="B67" s="25" t="s">
        <v>52</v>
      </c>
      <c r="C67" s="7" t="s">
        <v>10</v>
      </c>
      <c r="D67" s="16">
        <v>22727</v>
      </c>
      <c r="E67" s="33">
        <v>1.1</v>
      </c>
      <c r="F67" s="1">
        <v>40290</v>
      </c>
      <c r="G67" s="33">
        <v>1.081</v>
      </c>
      <c r="H67" s="16">
        <f t="shared" si="49"/>
        <v>24999.7</v>
      </c>
      <c r="I67" s="4">
        <f aca="true" t="shared" si="55" ref="I67:I72">IF(F67&gt;0,G67*D67,0)</f>
        <v>24567.887</v>
      </c>
      <c r="J67">
        <f aca="true" t="shared" si="56" ref="J67:J72">IF(F67&gt;0,F67-A67,0)</f>
        <v>8</v>
      </c>
      <c r="K67" s="16">
        <f aca="true" t="shared" si="57" ref="K67:K72">H67*J67</f>
        <v>199997.6</v>
      </c>
      <c r="L67" s="5">
        <f aca="true" t="shared" si="58" ref="L67:L72">IF(F67&gt;0,IF(LEFT(UPPER(C67))="S",(H67-I67)/H67,(I67-H67)/H67),0)</f>
        <v>-0.01727272727272735</v>
      </c>
      <c r="M67" s="24">
        <f aca="true" t="shared" si="59" ref="M67:M72">(H67*L67)-10</f>
        <v>-441.8130000000019</v>
      </c>
      <c r="Q67" s="22"/>
    </row>
    <row r="68" spans="1:17" ht="12.75">
      <c r="A68" s="1">
        <v>40283</v>
      </c>
      <c r="B68" s="25" t="s">
        <v>90</v>
      </c>
      <c r="C68" s="7" t="s">
        <v>10</v>
      </c>
      <c r="D68" s="16">
        <v>2427</v>
      </c>
      <c r="E68" s="33">
        <v>10.3</v>
      </c>
      <c r="F68" s="1">
        <v>40291</v>
      </c>
      <c r="G68" s="33">
        <v>11.25</v>
      </c>
      <c r="H68" s="16">
        <f t="shared" si="49"/>
        <v>24998.100000000002</v>
      </c>
      <c r="I68" s="4">
        <f t="shared" si="55"/>
        <v>27303.75</v>
      </c>
      <c r="J68">
        <f t="shared" si="56"/>
        <v>8</v>
      </c>
      <c r="K68" s="16">
        <f t="shared" si="57"/>
        <v>199984.80000000002</v>
      </c>
      <c r="L68" s="5">
        <f t="shared" si="58"/>
        <v>0.09223300970873777</v>
      </c>
      <c r="M68" s="24">
        <f t="shared" si="59"/>
        <v>2295.649999999998</v>
      </c>
      <c r="Q68" s="22"/>
    </row>
    <row r="69" spans="1:17" ht="12.75">
      <c r="A69" s="1">
        <v>40288</v>
      </c>
      <c r="B69" s="25" t="s">
        <v>75</v>
      </c>
      <c r="C69" s="7" t="s">
        <v>10</v>
      </c>
      <c r="D69" s="16">
        <v>863</v>
      </c>
      <c r="E69" s="33">
        <v>28.95</v>
      </c>
      <c r="F69" s="1">
        <v>40290</v>
      </c>
      <c r="G69" s="33">
        <v>28.02</v>
      </c>
      <c r="H69" s="16">
        <f t="shared" si="49"/>
        <v>24983.85</v>
      </c>
      <c r="I69" s="4">
        <f t="shared" si="55"/>
        <v>24181.26</v>
      </c>
      <c r="J69">
        <f t="shared" si="56"/>
        <v>2</v>
      </c>
      <c r="K69" s="16">
        <f t="shared" si="57"/>
        <v>49967.7</v>
      </c>
      <c r="L69" s="5">
        <f t="shared" si="58"/>
        <v>-0.032124352331606223</v>
      </c>
      <c r="M69" s="24">
        <f t="shared" si="59"/>
        <v>-812.5900000000001</v>
      </c>
      <c r="Q69" s="22"/>
    </row>
    <row r="70" spans="1:17" ht="12.75">
      <c r="A70" s="1">
        <v>40324</v>
      </c>
      <c r="B70" s="25" t="s">
        <v>82</v>
      </c>
      <c r="C70" s="7" t="s">
        <v>10</v>
      </c>
      <c r="D70" s="16">
        <v>62814</v>
      </c>
      <c r="E70" s="32">
        <v>0.398</v>
      </c>
      <c r="F70" s="1">
        <v>40332</v>
      </c>
      <c r="G70" s="33">
        <v>0.45</v>
      </c>
      <c r="H70" s="16">
        <f t="shared" si="49"/>
        <v>24999.972</v>
      </c>
      <c r="I70" s="4">
        <f t="shared" si="55"/>
        <v>28266.3</v>
      </c>
      <c r="J70">
        <f t="shared" si="56"/>
        <v>8</v>
      </c>
      <c r="K70" s="16">
        <f t="shared" si="57"/>
        <v>199999.776</v>
      </c>
      <c r="L70" s="5">
        <f t="shared" si="58"/>
        <v>0.1306532663316582</v>
      </c>
      <c r="M70" s="24">
        <f t="shared" si="59"/>
        <v>3256.3279999999977</v>
      </c>
      <c r="Q70" s="22"/>
    </row>
    <row r="71" spans="1:17" ht="12.75">
      <c r="A71" s="1">
        <v>40331</v>
      </c>
      <c r="B71" s="25" t="s">
        <v>92</v>
      </c>
      <c r="C71" s="7" t="s">
        <v>10</v>
      </c>
      <c r="D71" s="16">
        <v>6053</v>
      </c>
      <c r="E71" s="33">
        <v>4.13</v>
      </c>
      <c r="F71" s="1">
        <v>40346</v>
      </c>
      <c r="G71" s="33">
        <v>4.1025</v>
      </c>
      <c r="H71" s="16">
        <f t="shared" si="49"/>
        <v>24998.89</v>
      </c>
      <c r="I71" s="4">
        <f t="shared" si="55"/>
        <v>24832.4325</v>
      </c>
      <c r="J71">
        <f t="shared" si="56"/>
        <v>15</v>
      </c>
      <c r="K71" s="16">
        <f t="shared" si="57"/>
        <v>374983.35</v>
      </c>
      <c r="L71" s="5">
        <f t="shared" si="58"/>
        <v>-0.0066585956416465066</v>
      </c>
      <c r="M71" s="24">
        <f t="shared" si="59"/>
        <v>-176.45750000000044</v>
      </c>
      <c r="Q71" s="22"/>
    </row>
    <row r="72" spans="1:17" ht="12.75">
      <c r="A72" s="1">
        <v>40337</v>
      </c>
      <c r="B72" s="25" t="s">
        <v>83</v>
      </c>
      <c r="C72" s="7" t="s">
        <v>22</v>
      </c>
      <c r="D72" s="16">
        <v>5353</v>
      </c>
      <c r="E72" s="33">
        <v>4.67</v>
      </c>
      <c r="F72" s="1">
        <v>40339</v>
      </c>
      <c r="G72" s="33">
        <v>4.83</v>
      </c>
      <c r="H72" s="16">
        <f t="shared" si="49"/>
        <v>24998.51</v>
      </c>
      <c r="I72" s="4">
        <f t="shared" si="55"/>
        <v>25854.99</v>
      </c>
      <c r="J72">
        <f t="shared" si="56"/>
        <v>2</v>
      </c>
      <c r="K72" s="16">
        <f t="shared" si="57"/>
        <v>49997.02</v>
      </c>
      <c r="L72" s="5">
        <f t="shared" si="58"/>
        <v>-0.03426124197002154</v>
      </c>
      <c r="M72" s="24">
        <f t="shared" si="59"/>
        <v>-866.4800000000031</v>
      </c>
      <c r="Q72" s="22"/>
    </row>
    <row r="73" spans="1:17" ht="12.75">
      <c r="A73" s="1">
        <v>40343</v>
      </c>
      <c r="B73" s="25" t="s">
        <v>93</v>
      </c>
      <c r="C73" s="7" t="s">
        <v>10</v>
      </c>
      <c r="D73" s="16">
        <v>1939</v>
      </c>
      <c r="E73" s="33">
        <v>12.89</v>
      </c>
      <c r="F73" s="1">
        <v>40353</v>
      </c>
      <c r="G73" s="33">
        <v>12.44</v>
      </c>
      <c r="H73" s="16">
        <f t="shared" si="49"/>
        <v>24993.710000000003</v>
      </c>
      <c r="I73" s="4">
        <f aca="true" t="shared" si="60" ref="I73:I78">IF(F73&gt;0,G73*D73,0)</f>
        <v>24121.16</v>
      </c>
      <c r="J73">
        <f aca="true" t="shared" si="61" ref="J73:J78">IF(F73&gt;0,F73-A73,0)</f>
        <v>10</v>
      </c>
      <c r="K73" s="16">
        <f aca="true" t="shared" si="62" ref="K73:K78">H73*J73</f>
        <v>249937.10000000003</v>
      </c>
      <c r="L73" s="5">
        <f aca="true" t="shared" si="63" ref="L73:L78">IF(F73&gt;0,IF(LEFT(UPPER(C73))="S",(H73-I73)/H73,(I73-H73)/H73),0)</f>
        <v>-0.03491078355314208</v>
      </c>
      <c r="M73" s="24">
        <f aca="true" t="shared" si="64" ref="M73:M78">(H73*L73)-10</f>
        <v>-882.5500000000029</v>
      </c>
      <c r="Q73" s="22"/>
    </row>
    <row r="74" spans="1:17" ht="12.75">
      <c r="A74" s="1">
        <v>40344</v>
      </c>
      <c r="B74" s="25" t="s">
        <v>56</v>
      </c>
      <c r="C74" s="7" t="s">
        <v>10</v>
      </c>
      <c r="D74" s="16">
        <v>3980</v>
      </c>
      <c r="E74" s="33">
        <v>6.28</v>
      </c>
      <c r="F74" s="1">
        <v>40350</v>
      </c>
      <c r="G74" s="33">
        <v>6.8</v>
      </c>
      <c r="H74" s="16">
        <f t="shared" si="49"/>
        <v>24994.4</v>
      </c>
      <c r="I74" s="4">
        <f t="shared" si="60"/>
        <v>27064</v>
      </c>
      <c r="J74">
        <f t="shared" si="61"/>
        <v>6</v>
      </c>
      <c r="K74" s="16">
        <f t="shared" si="62"/>
        <v>149966.40000000002</v>
      </c>
      <c r="L74" s="5">
        <f t="shared" si="63"/>
        <v>0.08280254777070058</v>
      </c>
      <c r="M74" s="24">
        <f t="shared" si="64"/>
        <v>2059.5999999999985</v>
      </c>
      <c r="Q74" s="22"/>
    </row>
    <row r="75" spans="1:17" ht="12.75">
      <c r="A75" s="1">
        <v>40347</v>
      </c>
      <c r="B75" s="25" t="s">
        <v>45</v>
      </c>
      <c r="C75" s="7" t="s">
        <v>10</v>
      </c>
      <c r="D75" s="16">
        <v>195312</v>
      </c>
      <c r="E75" s="32">
        <v>0.128</v>
      </c>
      <c r="F75" s="1">
        <v>40350</v>
      </c>
      <c r="G75" s="34">
        <v>0.1258</v>
      </c>
      <c r="H75" s="16">
        <f t="shared" si="49"/>
        <v>24999.936</v>
      </c>
      <c r="I75" s="4">
        <f t="shared" si="60"/>
        <v>24570.2496</v>
      </c>
      <c r="J75">
        <f t="shared" si="61"/>
        <v>3</v>
      </c>
      <c r="K75" s="16">
        <f t="shared" si="62"/>
        <v>74999.808</v>
      </c>
      <c r="L75" s="5">
        <f t="shared" si="63"/>
        <v>-0.01718750000000009</v>
      </c>
      <c r="M75" s="24">
        <f t="shared" si="64"/>
        <v>-439.6864000000023</v>
      </c>
      <c r="O75" t="s">
        <v>46</v>
      </c>
      <c r="Q75" s="22"/>
    </row>
    <row r="76" spans="1:17" ht="12.75">
      <c r="A76" s="1">
        <v>40368</v>
      </c>
      <c r="B76" s="25" t="s">
        <v>72</v>
      </c>
      <c r="C76" s="7" t="s">
        <v>10</v>
      </c>
      <c r="D76" s="16">
        <v>12500</v>
      </c>
      <c r="E76" s="32">
        <v>2</v>
      </c>
      <c r="F76" s="1">
        <v>40375</v>
      </c>
      <c r="G76" s="34">
        <v>1.998</v>
      </c>
      <c r="H76" s="16">
        <f t="shared" si="49"/>
        <v>25000</v>
      </c>
      <c r="I76" s="4">
        <f t="shared" si="60"/>
        <v>24975</v>
      </c>
      <c r="J76">
        <f t="shared" si="61"/>
        <v>7</v>
      </c>
      <c r="K76" s="16">
        <f t="shared" si="62"/>
        <v>175000</v>
      </c>
      <c r="L76" s="5">
        <f t="shared" si="63"/>
        <v>-0.001</v>
      </c>
      <c r="M76" s="24">
        <f t="shared" si="64"/>
        <v>-35</v>
      </c>
      <c r="Q76" s="22"/>
    </row>
    <row r="77" spans="1:17" ht="12.75">
      <c r="A77" s="1">
        <v>40372</v>
      </c>
      <c r="B77" s="25" t="s">
        <v>36</v>
      </c>
      <c r="C77" s="7" t="s">
        <v>10</v>
      </c>
      <c r="D77" s="16">
        <v>2492</v>
      </c>
      <c r="E77" s="33">
        <v>10.03</v>
      </c>
      <c r="F77" s="1">
        <v>40389</v>
      </c>
      <c r="G77" s="33">
        <v>10.14</v>
      </c>
      <c r="H77" s="16">
        <f t="shared" si="49"/>
        <v>24994.76</v>
      </c>
      <c r="I77" s="4">
        <f t="shared" si="60"/>
        <v>25268.88</v>
      </c>
      <c r="J77">
        <f t="shared" si="61"/>
        <v>17</v>
      </c>
      <c r="K77" s="16">
        <f t="shared" si="62"/>
        <v>424910.92</v>
      </c>
      <c r="L77" s="5">
        <f t="shared" si="63"/>
        <v>0.01096709870388844</v>
      </c>
      <c r="M77" s="24">
        <f t="shared" si="64"/>
        <v>264.1200000000026</v>
      </c>
      <c r="Q77" s="22"/>
    </row>
    <row r="78" spans="1:17" ht="12.75">
      <c r="A78" s="1">
        <v>40374</v>
      </c>
      <c r="B78" s="25" t="s">
        <v>43</v>
      </c>
      <c r="C78" s="7" t="s">
        <v>10</v>
      </c>
      <c r="D78" s="16">
        <v>2272</v>
      </c>
      <c r="E78" s="33">
        <v>11</v>
      </c>
      <c r="F78" s="1">
        <v>40381</v>
      </c>
      <c r="G78" s="4">
        <v>10.84</v>
      </c>
      <c r="H78" s="16">
        <f t="shared" si="49"/>
        <v>24992</v>
      </c>
      <c r="I78" s="4">
        <f t="shared" si="60"/>
        <v>24628.48</v>
      </c>
      <c r="J78">
        <f t="shared" si="61"/>
        <v>7</v>
      </c>
      <c r="K78" s="16">
        <f t="shared" si="62"/>
        <v>174944</v>
      </c>
      <c r="L78" s="5">
        <f t="shared" si="63"/>
        <v>-0.014545454545454563</v>
      </c>
      <c r="M78" s="24">
        <f t="shared" si="64"/>
        <v>-373.52000000000044</v>
      </c>
      <c r="Q78" s="22"/>
    </row>
    <row r="79" spans="1:17" ht="12.75">
      <c r="A79" s="1">
        <v>40422</v>
      </c>
      <c r="B79" s="25" t="s">
        <v>52</v>
      </c>
      <c r="C79" s="7" t="s">
        <v>10</v>
      </c>
      <c r="D79" s="16">
        <v>23212</v>
      </c>
      <c r="E79" s="32">
        <v>1.077</v>
      </c>
      <c r="F79" s="1">
        <v>40435</v>
      </c>
      <c r="G79" s="32">
        <v>1.052</v>
      </c>
      <c r="H79" s="16">
        <f t="shared" si="49"/>
        <v>24999.324</v>
      </c>
      <c r="I79" s="4">
        <f aca="true" t="shared" si="65" ref="I79:I85">IF(F79&gt;0,G79*D79,0)</f>
        <v>24419.024</v>
      </c>
      <c r="J79">
        <f aca="true" t="shared" si="66" ref="J79:J85">IF(F79&gt;0,F79-A79,0)</f>
        <v>13</v>
      </c>
      <c r="K79" s="16">
        <f aca="true" t="shared" si="67" ref="K79:K85">H79*J79</f>
        <v>324991.212</v>
      </c>
      <c r="L79" s="5">
        <f aca="true" t="shared" si="68" ref="L79:L85">IF(F79&gt;0,IF(LEFT(UPPER(C79))="S",(H79-I79)/H79,(I79-H79)/H79),0)</f>
        <v>-0.023212627669452153</v>
      </c>
      <c r="M79" s="24">
        <f aca="true" t="shared" si="69" ref="M79:M85">(H79*L79)-10</f>
        <v>-590.2999999999993</v>
      </c>
      <c r="Q79" s="22"/>
    </row>
    <row r="80" spans="1:17" ht="12.75">
      <c r="A80" s="1">
        <v>40424</v>
      </c>
      <c r="B80" s="25" t="s">
        <v>39</v>
      </c>
      <c r="C80" s="7" t="s">
        <v>10</v>
      </c>
      <c r="D80" s="16">
        <v>11628</v>
      </c>
      <c r="E80" s="32">
        <v>2.15</v>
      </c>
      <c r="F80" s="1">
        <v>40428</v>
      </c>
      <c r="G80" s="34">
        <v>2.1225</v>
      </c>
      <c r="H80" s="16">
        <f t="shared" si="49"/>
        <v>25000.2</v>
      </c>
      <c r="I80" s="4">
        <f t="shared" si="65"/>
        <v>24680.43</v>
      </c>
      <c r="J80">
        <f t="shared" si="66"/>
        <v>4</v>
      </c>
      <c r="K80" s="16">
        <f t="shared" si="67"/>
        <v>100000.8</v>
      </c>
      <c r="L80" s="5">
        <f t="shared" si="68"/>
        <v>-0.012790697674418622</v>
      </c>
      <c r="M80" s="24">
        <f t="shared" si="69"/>
        <v>-329.77000000000044</v>
      </c>
      <c r="Q80" s="22"/>
    </row>
    <row r="81" spans="1:17" ht="12.75">
      <c r="A81" s="1">
        <v>40441</v>
      </c>
      <c r="B81" s="25" t="s">
        <v>99</v>
      </c>
      <c r="C81" s="7" t="s">
        <v>10</v>
      </c>
      <c r="D81" s="16">
        <v>1592</v>
      </c>
      <c r="E81" s="35">
        <v>15.7</v>
      </c>
      <c r="F81" s="1">
        <v>40462</v>
      </c>
      <c r="G81" s="35">
        <v>17.4</v>
      </c>
      <c r="H81" s="16">
        <f t="shared" si="49"/>
        <v>24994.399999999998</v>
      </c>
      <c r="I81" s="4">
        <f t="shared" si="65"/>
        <v>27700.8</v>
      </c>
      <c r="J81">
        <f t="shared" si="66"/>
        <v>21</v>
      </c>
      <c r="K81" s="16">
        <f t="shared" si="67"/>
        <v>524882.3999999999</v>
      </c>
      <c r="L81" s="5">
        <f t="shared" si="68"/>
        <v>0.10828025477707014</v>
      </c>
      <c r="M81" s="24">
        <f t="shared" si="69"/>
        <v>2696.4000000000015</v>
      </c>
      <c r="Q81" s="22"/>
    </row>
    <row r="82" spans="1:17" ht="12.75">
      <c r="A82" s="1">
        <v>40445</v>
      </c>
      <c r="B82" s="25" t="s">
        <v>72</v>
      </c>
      <c r="C82" s="7" t="s">
        <v>10</v>
      </c>
      <c r="D82" s="16">
        <v>13477</v>
      </c>
      <c r="E82" s="32">
        <v>1.855</v>
      </c>
      <c r="F82" s="1">
        <v>40449</v>
      </c>
      <c r="G82" s="32">
        <v>1.873</v>
      </c>
      <c r="H82" s="16">
        <f t="shared" si="49"/>
        <v>24999.835</v>
      </c>
      <c r="I82" s="4">
        <f t="shared" si="65"/>
        <v>25242.421</v>
      </c>
      <c r="J82">
        <f t="shared" si="66"/>
        <v>4</v>
      </c>
      <c r="K82" s="16">
        <f t="shared" si="67"/>
        <v>99999.34</v>
      </c>
      <c r="L82" s="5">
        <f t="shared" si="68"/>
        <v>0.009703504043126658</v>
      </c>
      <c r="M82" s="24">
        <f t="shared" si="69"/>
        <v>232.58599999999933</v>
      </c>
      <c r="Q82" s="22"/>
    </row>
    <row r="83" spans="1:17" ht="12.75">
      <c r="A83" s="1">
        <v>40448</v>
      </c>
      <c r="B83" s="25" t="s">
        <v>100</v>
      </c>
      <c r="C83" s="7" t="s">
        <v>10</v>
      </c>
      <c r="D83" s="16">
        <v>3816</v>
      </c>
      <c r="E83" s="33">
        <v>6.55</v>
      </c>
      <c r="F83" s="1">
        <v>40450</v>
      </c>
      <c r="G83" s="32">
        <v>6.505</v>
      </c>
      <c r="H83" s="16">
        <f t="shared" si="49"/>
        <v>24994.8</v>
      </c>
      <c r="I83" s="4">
        <f t="shared" si="65"/>
        <v>24823.079999999998</v>
      </c>
      <c r="J83">
        <f t="shared" si="66"/>
        <v>2</v>
      </c>
      <c r="K83" s="16">
        <f t="shared" si="67"/>
        <v>49989.6</v>
      </c>
      <c r="L83" s="5">
        <f t="shared" si="68"/>
        <v>-0.0068702290076336344</v>
      </c>
      <c r="M83" s="24">
        <f t="shared" si="69"/>
        <v>-181.72000000000116</v>
      </c>
      <c r="Q83" s="22"/>
    </row>
    <row r="84" spans="1:17" ht="12.75">
      <c r="A84" s="1">
        <v>40452</v>
      </c>
      <c r="B84" s="25" t="s">
        <v>102</v>
      </c>
      <c r="C84" s="7" t="s">
        <v>22</v>
      </c>
      <c r="D84" s="16">
        <v>3410</v>
      </c>
      <c r="E84" s="33">
        <v>7.33</v>
      </c>
      <c r="F84" s="1">
        <v>40456</v>
      </c>
      <c r="G84" s="32">
        <v>7.585</v>
      </c>
      <c r="H84" s="16">
        <f t="shared" si="49"/>
        <v>24995.3</v>
      </c>
      <c r="I84" s="4">
        <f t="shared" si="65"/>
        <v>25864.85</v>
      </c>
      <c r="J84">
        <f t="shared" si="66"/>
        <v>4</v>
      </c>
      <c r="K84" s="16">
        <f t="shared" si="67"/>
        <v>99981.2</v>
      </c>
      <c r="L84" s="5">
        <f t="shared" si="68"/>
        <v>-0.03478854024556614</v>
      </c>
      <c r="M84" s="24">
        <f t="shared" si="69"/>
        <v>-879.5499999999993</v>
      </c>
      <c r="Q84" s="22"/>
    </row>
    <row r="85" spans="1:17" ht="12.75">
      <c r="A85" s="1">
        <v>40455</v>
      </c>
      <c r="B85" s="25" t="s">
        <v>103</v>
      </c>
      <c r="C85" s="7" t="s">
        <v>10</v>
      </c>
      <c r="D85" s="16">
        <v>104166</v>
      </c>
      <c r="E85" s="33">
        <v>0.24</v>
      </c>
      <c r="F85" s="1">
        <v>40456</v>
      </c>
      <c r="G85" s="33">
        <v>0.26</v>
      </c>
      <c r="H85" s="16">
        <f t="shared" si="49"/>
        <v>24999.84</v>
      </c>
      <c r="I85" s="4">
        <f t="shared" si="65"/>
        <v>27083.16</v>
      </c>
      <c r="J85">
        <f t="shared" si="66"/>
        <v>1</v>
      </c>
      <c r="K85" s="16">
        <f t="shared" si="67"/>
        <v>24999.84</v>
      </c>
      <c r="L85" s="5">
        <f t="shared" si="68"/>
        <v>0.08333333333333331</v>
      </c>
      <c r="M85" s="24">
        <f t="shared" si="69"/>
        <v>2073.3199999999997</v>
      </c>
      <c r="Q85" s="22"/>
    </row>
    <row r="86" spans="1:17" ht="12.75">
      <c r="A86" s="1">
        <v>40463</v>
      </c>
      <c r="B86" s="25" t="s">
        <v>67</v>
      </c>
      <c r="C86" s="7" t="s">
        <v>10</v>
      </c>
      <c r="D86" s="16">
        <v>2174</v>
      </c>
      <c r="E86" s="33">
        <v>11.5</v>
      </c>
      <c r="F86" s="1">
        <v>40472</v>
      </c>
      <c r="G86" s="33">
        <v>12.2</v>
      </c>
      <c r="H86" s="16">
        <f t="shared" si="49"/>
        <v>25001</v>
      </c>
      <c r="I86" s="4">
        <f aca="true" t="shared" si="70" ref="I86:I91">IF(F86&gt;0,G86*D86,0)</f>
        <v>26522.8</v>
      </c>
      <c r="J86">
        <f aca="true" t="shared" si="71" ref="J86:J91">IF(F86&gt;0,F86-A86,0)</f>
        <v>9</v>
      </c>
      <c r="K86" s="16">
        <f aca="true" t="shared" si="72" ref="K86:K91">H86*J86</f>
        <v>225009</v>
      </c>
      <c r="L86" s="5">
        <f aca="true" t="shared" si="73" ref="L86:L91">IF(F86&gt;0,IF(LEFT(UPPER(C86))="S",(H86-I86)/H86,(I86-H86)/H86),0)</f>
        <v>0.06086956521739127</v>
      </c>
      <c r="M86" s="24">
        <f aca="true" t="shared" si="74" ref="M86:M91">(H86*L86)-10</f>
        <v>1511.7999999999993</v>
      </c>
      <c r="Q86" s="22"/>
    </row>
    <row r="87" spans="1:17" ht="12.75">
      <c r="A87" s="1">
        <v>40464</v>
      </c>
      <c r="B87" s="25" t="s">
        <v>39</v>
      </c>
      <c r="C87" s="7" t="s">
        <v>10</v>
      </c>
      <c r="D87" s="16">
        <v>11013</v>
      </c>
      <c r="E87" s="33">
        <v>2.27</v>
      </c>
      <c r="F87" s="1">
        <v>40487</v>
      </c>
      <c r="G87" s="32">
        <v>2.2475</v>
      </c>
      <c r="H87" s="16">
        <f t="shared" si="49"/>
        <v>24999.51</v>
      </c>
      <c r="I87" s="4">
        <f t="shared" si="70"/>
        <v>24751.7175</v>
      </c>
      <c r="J87">
        <f t="shared" si="71"/>
        <v>23</v>
      </c>
      <c r="K87" s="16">
        <f t="shared" si="72"/>
        <v>574988.73</v>
      </c>
      <c r="L87" s="5">
        <f t="shared" si="73"/>
        <v>-0.009911894273127737</v>
      </c>
      <c r="M87" s="24">
        <f t="shared" si="74"/>
        <v>-257.79249999999956</v>
      </c>
      <c r="Q87" s="22"/>
    </row>
    <row r="88" spans="1:17" ht="12.75">
      <c r="A88" s="1">
        <v>40476</v>
      </c>
      <c r="B88" s="25" t="s">
        <v>80</v>
      </c>
      <c r="C88" s="7" t="s">
        <v>10</v>
      </c>
      <c r="D88" s="16">
        <v>5617</v>
      </c>
      <c r="E88" s="33">
        <v>4.45</v>
      </c>
      <c r="F88" s="1">
        <v>40477</v>
      </c>
      <c r="G88" s="33">
        <v>4.35</v>
      </c>
      <c r="H88" s="16">
        <f t="shared" si="49"/>
        <v>24995.65</v>
      </c>
      <c r="I88" s="4">
        <f t="shared" si="70"/>
        <v>24433.949999999997</v>
      </c>
      <c r="J88">
        <f t="shared" si="71"/>
        <v>1</v>
      </c>
      <c r="K88" s="16">
        <f t="shared" si="72"/>
        <v>24995.65</v>
      </c>
      <c r="L88" s="5">
        <f t="shared" si="73"/>
        <v>-0.022471910112359723</v>
      </c>
      <c r="M88" s="24">
        <f t="shared" si="74"/>
        <v>-571.7000000000044</v>
      </c>
      <c r="Q88" s="22"/>
    </row>
    <row r="89" spans="1:17" ht="12.75">
      <c r="A89" s="1">
        <v>40479</v>
      </c>
      <c r="B89" s="25" t="s">
        <v>52</v>
      </c>
      <c r="C89" s="7" t="s">
        <v>10</v>
      </c>
      <c r="D89" s="16">
        <v>22727</v>
      </c>
      <c r="E89" s="33">
        <v>1.1</v>
      </c>
      <c r="F89" s="1">
        <v>40486</v>
      </c>
      <c r="G89" s="32">
        <v>1.061</v>
      </c>
      <c r="H89" s="16">
        <f t="shared" si="49"/>
        <v>24999.7</v>
      </c>
      <c r="I89" s="4">
        <f t="shared" si="70"/>
        <v>24113.346999999998</v>
      </c>
      <c r="J89">
        <f t="shared" si="71"/>
        <v>7</v>
      </c>
      <c r="K89" s="16">
        <f t="shared" si="72"/>
        <v>174997.9</v>
      </c>
      <c r="L89" s="5">
        <f t="shared" si="73"/>
        <v>-0.035454545454545565</v>
      </c>
      <c r="M89" s="24">
        <f t="shared" si="74"/>
        <v>-896.3530000000028</v>
      </c>
      <c r="Q89" s="22"/>
    </row>
    <row r="90" spans="1:17" ht="12.75">
      <c r="A90" s="1">
        <v>40484</v>
      </c>
      <c r="B90" s="25" t="s">
        <v>49</v>
      </c>
      <c r="C90" s="7" t="s">
        <v>10</v>
      </c>
      <c r="D90" s="16">
        <v>1650</v>
      </c>
      <c r="E90" s="33">
        <v>15.15</v>
      </c>
      <c r="F90" s="1">
        <v>40490</v>
      </c>
      <c r="G90" s="33">
        <v>15.9</v>
      </c>
      <c r="H90" s="16">
        <f t="shared" si="49"/>
        <v>24997.5</v>
      </c>
      <c r="I90" s="4">
        <f t="shared" si="70"/>
        <v>26235</v>
      </c>
      <c r="J90">
        <f t="shared" si="71"/>
        <v>6</v>
      </c>
      <c r="K90" s="16">
        <f t="shared" si="72"/>
        <v>149985</v>
      </c>
      <c r="L90" s="5">
        <f t="shared" si="73"/>
        <v>0.04950495049504951</v>
      </c>
      <c r="M90" s="24">
        <f t="shared" si="74"/>
        <v>1227.5</v>
      </c>
      <c r="Q90" s="22"/>
    </row>
    <row r="91" spans="1:17" ht="12.75">
      <c r="A91" s="1">
        <v>40491</v>
      </c>
      <c r="B91" s="25" t="s">
        <v>65</v>
      </c>
      <c r="C91" s="7" t="s">
        <v>10</v>
      </c>
      <c r="D91" s="16">
        <v>2653</v>
      </c>
      <c r="E91" s="33">
        <v>9.42</v>
      </c>
      <c r="F91" s="1">
        <v>40493</v>
      </c>
      <c r="G91" s="33">
        <v>9.53</v>
      </c>
      <c r="H91" s="16">
        <f t="shared" si="49"/>
        <v>24991.26</v>
      </c>
      <c r="I91" s="4">
        <f t="shared" si="70"/>
        <v>25283.089999999997</v>
      </c>
      <c r="J91">
        <f t="shared" si="71"/>
        <v>2</v>
      </c>
      <c r="K91" s="16">
        <f t="shared" si="72"/>
        <v>49982.52</v>
      </c>
      <c r="L91" s="5">
        <f t="shared" si="73"/>
        <v>0.011677282377919245</v>
      </c>
      <c r="M91" s="24">
        <f t="shared" si="74"/>
        <v>281.8299999999981</v>
      </c>
      <c r="Q91" s="22"/>
    </row>
    <row r="92" spans="1:17" ht="12.75">
      <c r="A92" s="1">
        <v>40501</v>
      </c>
      <c r="B92" s="25" t="s">
        <v>81</v>
      </c>
      <c r="C92" s="7" t="s">
        <v>22</v>
      </c>
      <c r="D92" s="16">
        <v>48543</v>
      </c>
      <c r="E92" s="32">
        <v>0.515</v>
      </c>
      <c r="F92" s="1">
        <v>40511</v>
      </c>
      <c r="G92" s="32">
        <v>0.465</v>
      </c>
      <c r="H92" s="16">
        <f t="shared" si="49"/>
        <v>24999.645</v>
      </c>
      <c r="I92" s="4">
        <f aca="true" t="shared" si="75" ref="I92:I97">IF(F92&gt;0,G92*D92,0)</f>
        <v>22572.495000000003</v>
      </c>
      <c r="J92">
        <f aca="true" t="shared" si="76" ref="J92:J97">IF(F92&gt;0,F92-A92,0)</f>
        <v>10</v>
      </c>
      <c r="K92" s="16">
        <f aca="true" t="shared" si="77" ref="K92:K97">H92*J92</f>
        <v>249996.45</v>
      </c>
      <c r="L92" s="5">
        <f aca="true" t="shared" si="78" ref="L92:L97">IF(F92&gt;0,IF(LEFT(UPPER(C92))="S",(H92-I92)/H92,(I92-H92)/H92),0)</f>
        <v>0.09708737864077661</v>
      </c>
      <c r="M92" s="24">
        <f aca="true" t="shared" si="79" ref="M92:M97">(H92*L92)-10</f>
        <v>2417.149999999998</v>
      </c>
      <c r="Q92" s="22"/>
    </row>
    <row r="93" spans="1:17" ht="12.75">
      <c r="A93" s="1">
        <v>40508</v>
      </c>
      <c r="B93" s="25" t="s">
        <v>75</v>
      </c>
      <c r="C93" s="7" t="s">
        <v>10</v>
      </c>
      <c r="D93" s="16">
        <v>748</v>
      </c>
      <c r="E93" s="33">
        <v>33.4</v>
      </c>
      <c r="F93" s="1">
        <v>40511</v>
      </c>
      <c r="G93" s="33">
        <v>32.31</v>
      </c>
      <c r="H93" s="16">
        <f t="shared" si="49"/>
        <v>24983.2</v>
      </c>
      <c r="I93" s="4">
        <f t="shared" si="75"/>
        <v>24167.88</v>
      </c>
      <c r="J93">
        <f t="shared" si="76"/>
        <v>3</v>
      </c>
      <c r="K93" s="16">
        <f t="shared" si="77"/>
        <v>74949.6</v>
      </c>
      <c r="L93" s="5">
        <f t="shared" si="78"/>
        <v>-0.032634730538922144</v>
      </c>
      <c r="M93" s="24">
        <f t="shared" si="79"/>
        <v>-825.3199999999997</v>
      </c>
      <c r="Q93" s="22"/>
    </row>
    <row r="94" spans="1:17" ht="12.75">
      <c r="A94" s="1">
        <v>40513</v>
      </c>
      <c r="B94" s="25" t="s">
        <v>30</v>
      </c>
      <c r="C94" s="7" t="s">
        <v>10</v>
      </c>
      <c r="D94" s="16">
        <v>7022</v>
      </c>
      <c r="E94" s="33">
        <v>3.56</v>
      </c>
      <c r="F94" s="1">
        <v>40516</v>
      </c>
      <c r="G94" s="32">
        <v>3.505</v>
      </c>
      <c r="H94" s="16">
        <f t="shared" si="49"/>
        <v>24998.32</v>
      </c>
      <c r="I94" s="4">
        <f t="shared" si="75"/>
        <v>24612.11</v>
      </c>
      <c r="J94">
        <f t="shared" si="76"/>
        <v>3</v>
      </c>
      <c r="K94" s="16">
        <f t="shared" si="77"/>
        <v>74994.95999999999</v>
      </c>
      <c r="L94" s="5">
        <f t="shared" si="78"/>
        <v>-0.015449438202247156</v>
      </c>
      <c r="M94" s="24">
        <f t="shared" si="79"/>
        <v>-396.2099999999991</v>
      </c>
      <c r="Q94" s="22"/>
    </row>
    <row r="95" spans="1:17" ht="12.75">
      <c r="A95" s="1">
        <v>40519</v>
      </c>
      <c r="B95" s="25" t="s">
        <v>99</v>
      </c>
      <c r="C95" s="7" t="s">
        <v>10</v>
      </c>
      <c r="D95" s="16">
        <v>1136</v>
      </c>
      <c r="E95" s="36">
        <v>22</v>
      </c>
      <c r="F95" s="1">
        <v>40533</v>
      </c>
      <c r="G95" s="35">
        <v>23.9</v>
      </c>
      <c r="H95" s="16">
        <f t="shared" si="49"/>
        <v>24992</v>
      </c>
      <c r="I95" s="4">
        <f t="shared" si="75"/>
        <v>27150.399999999998</v>
      </c>
      <c r="J95">
        <f t="shared" si="76"/>
        <v>14</v>
      </c>
      <c r="K95" s="16">
        <f t="shared" si="77"/>
        <v>349888</v>
      </c>
      <c r="L95" s="5">
        <f t="shared" si="78"/>
        <v>0.08636363636363628</v>
      </c>
      <c r="M95" s="24">
        <f t="shared" si="79"/>
        <v>2148.399999999998</v>
      </c>
      <c r="Q95" s="22"/>
    </row>
    <row r="96" spans="1:17" ht="12.75">
      <c r="A96" s="1">
        <v>40525</v>
      </c>
      <c r="B96" s="25" t="s">
        <v>42</v>
      </c>
      <c r="C96" s="7" t="s">
        <v>10</v>
      </c>
      <c r="D96" s="16">
        <v>3105</v>
      </c>
      <c r="E96" s="33">
        <v>8.05</v>
      </c>
      <c r="F96" s="1">
        <v>40547</v>
      </c>
      <c r="G96" s="37">
        <v>7.955</v>
      </c>
      <c r="H96" s="16">
        <f t="shared" si="49"/>
        <v>24995.250000000004</v>
      </c>
      <c r="I96" s="4">
        <f t="shared" si="75"/>
        <v>24700.275</v>
      </c>
      <c r="J96">
        <f t="shared" si="76"/>
        <v>22</v>
      </c>
      <c r="K96" s="16">
        <f t="shared" si="77"/>
        <v>549895.5000000001</v>
      </c>
      <c r="L96" s="5">
        <f t="shared" si="78"/>
        <v>-0.01180124223602493</v>
      </c>
      <c r="M96" s="24">
        <f t="shared" si="79"/>
        <v>-304.9750000000022</v>
      </c>
      <c r="Q96" s="22"/>
    </row>
    <row r="97" spans="1:17" ht="12.75">
      <c r="A97" s="1">
        <v>40528</v>
      </c>
      <c r="B97" s="25" t="s">
        <v>105</v>
      </c>
      <c r="C97" s="7" t="s">
        <v>10</v>
      </c>
      <c r="D97" s="16">
        <v>1136</v>
      </c>
      <c r="E97" s="33">
        <v>22</v>
      </c>
      <c r="F97" s="1">
        <v>40547</v>
      </c>
      <c r="G97" s="33">
        <v>22.54</v>
      </c>
      <c r="H97" s="16">
        <f t="shared" si="49"/>
        <v>24992</v>
      </c>
      <c r="I97" s="4">
        <f t="shared" si="75"/>
        <v>25605.44</v>
      </c>
      <c r="J97">
        <f t="shared" si="76"/>
        <v>19</v>
      </c>
      <c r="K97" s="16">
        <f t="shared" si="77"/>
        <v>474848</v>
      </c>
      <c r="L97" s="5">
        <f t="shared" si="78"/>
        <v>0.024545454545454492</v>
      </c>
      <c r="M97" s="24">
        <f t="shared" si="79"/>
        <v>603.4399999999987</v>
      </c>
      <c r="Q97" s="22"/>
    </row>
    <row r="98" spans="1:17" ht="12.75">
      <c r="A98" s="1">
        <v>40553</v>
      </c>
      <c r="B98" s="25" t="s">
        <v>53</v>
      </c>
      <c r="C98" s="7" t="s">
        <v>22</v>
      </c>
      <c r="D98" s="16">
        <v>30487</v>
      </c>
      <c r="E98" s="33">
        <v>0.82</v>
      </c>
      <c r="F98" s="1">
        <v>40555</v>
      </c>
      <c r="G98" s="32">
        <v>0.849</v>
      </c>
      <c r="H98" s="16">
        <f t="shared" si="49"/>
        <v>24999.34</v>
      </c>
      <c r="I98" s="4">
        <f aca="true" t="shared" si="80" ref="I98:I103">IF(F98&gt;0,G98*D98,0)</f>
        <v>25883.463</v>
      </c>
      <c r="J98">
        <f aca="true" t="shared" si="81" ref="J98:J103">IF(F98&gt;0,F98-A98,0)</f>
        <v>2</v>
      </c>
      <c r="K98" s="16">
        <f aca="true" t="shared" si="82" ref="K98:K103">H98*J98</f>
        <v>49998.68</v>
      </c>
      <c r="L98" s="5">
        <f aca="true" t="shared" si="83" ref="L98:L103">IF(F98&gt;0,IF(LEFT(UPPER(C98))="S",(H98-I98)/H98,(I98-H98)/H98),0)</f>
        <v>-0.03536585365853657</v>
      </c>
      <c r="M98" s="24">
        <f aca="true" t="shared" si="84" ref="M98:M103">(H98*L98)-10</f>
        <v>-894.1229999999996</v>
      </c>
      <c r="Q98" s="22"/>
    </row>
    <row r="99" spans="1:17" ht="12.75">
      <c r="A99" s="1">
        <v>40554</v>
      </c>
      <c r="B99" s="25" t="s">
        <v>108</v>
      </c>
      <c r="C99" s="7" t="s">
        <v>10</v>
      </c>
      <c r="D99" s="16">
        <v>2705</v>
      </c>
      <c r="E99" s="33">
        <v>9.24</v>
      </c>
      <c r="F99" s="1">
        <v>40560</v>
      </c>
      <c r="G99" s="33">
        <v>9.15</v>
      </c>
      <c r="H99" s="16">
        <f t="shared" si="49"/>
        <v>24994.2</v>
      </c>
      <c r="I99" s="4">
        <f t="shared" si="80"/>
        <v>24750.75</v>
      </c>
      <c r="J99">
        <f t="shared" si="81"/>
        <v>6</v>
      </c>
      <c r="K99" s="16">
        <f t="shared" si="82"/>
        <v>149965.2</v>
      </c>
      <c r="L99" s="5">
        <f t="shared" si="83"/>
        <v>-0.00974025974025977</v>
      </c>
      <c r="M99" s="24">
        <f t="shared" si="84"/>
        <v>-253.45000000000073</v>
      </c>
      <c r="Q99" s="22"/>
    </row>
    <row r="100" spans="1:17" ht="12.75">
      <c r="A100" s="1">
        <v>40555</v>
      </c>
      <c r="B100" s="25" t="s">
        <v>73</v>
      </c>
      <c r="C100" s="7" t="s">
        <v>10</v>
      </c>
      <c r="D100" s="16">
        <v>7621</v>
      </c>
      <c r="E100" s="33">
        <v>3.28</v>
      </c>
      <c r="F100" s="1">
        <v>40556</v>
      </c>
      <c r="G100" s="33">
        <v>3.5</v>
      </c>
      <c r="H100" s="16">
        <f t="shared" si="49"/>
        <v>24996.879999999997</v>
      </c>
      <c r="I100" s="4">
        <f t="shared" si="80"/>
        <v>26673.5</v>
      </c>
      <c r="J100">
        <f t="shared" si="81"/>
        <v>1</v>
      </c>
      <c r="K100" s="16">
        <f t="shared" si="82"/>
        <v>24996.879999999997</v>
      </c>
      <c r="L100" s="5">
        <f t="shared" si="83"/>
        <v>0.06707317073170743</v>
      </c>
      <c r="M100" s="24">
        <f t="shared" si="84"/>
        <v>1666.6200000000026</v>
      </c>
      <c r="Q100" s="22"/>
    </row>
    <row r="101" spans="1:17" ht="12.75">
      <c r="A101" s="1">
        <v>40562</v>
      </c>
      <c r="B101" s="25" t="s">
        <v>42</v>
      </c>
      <c r="C101" s="7" t="s">
        <v>22</v>
      </c>
      <c r="D101" s="16">
        <v>3289</v>
      </c>
      <c r="E101" s="33">
        <v>7.6</v>
      </c>
      <c r="F101" s="1">
        <v>40568</v>
      </c>
      <c r="G101" s="33">
        <v>7.525</v>
      </c>
      <c r="H101" s="16">
        <f t="shared" si="49"/>
        <v>24996.399999999998</v>
      </c>
      <c r="I101" s="4">
        <f t="shared" si="80"/>
        <v>24749.725000000002</v>
      </c>
      <c r="J101">
        <f t="shared" si="81"/>
        <v>6</v>
      </c>
      <c r="K101" s="16">
        <f t="shared" si="82"/>
        <v>149978.4</v>
      </c>
      <c r="L101" s="5">
        <f t="shared" si="83"/>
        <v>0.009868421052631405</v>
      </c>
      <c r="M101" s="24">
        <f t="shared" si="84"/>
        <v>236.67499999999563</v>
      </c>
      <c r="Q101" s="22"/>
    </row>
    <row r="102" spans="1:17" ht="12.75">
      <c r="A102" s="1">
        <v>40563</v>
      </c>
      <c r="B102" s="25" t="s">
        <v>53</v>
      </c>
      <c r="C102" s="7" t="s">
        <v>10</v>
      </c>
      <c r="D102" s="16">
        <v>27472</v>
      </c>
      <c r="E102" s="33">
        <v>0.91</v>
      </c>
      <c r="F102" s="1">
        <v>40568</v>
      </c>
      <c r="G102" s="33">
        <v>0.92</v>
      </c>
      <c r="H102" s="16">
        <f t="shared" si="49"/>
        <v>24999.52</v>
      </c>
      <c r="I102" s="4">
        <f t="shared" si="80"/>
        <v>25274.24</v>
      </c>
      <c r="J102">
        <f t="shared" si="81"/>
        <v>5</v>
      </c>
      <c r="K102" s="16">
        <f t="shared" si="82"/>
        <v>124997.6</v>
      </c>
      <c r="L102" s="5">
        <f t="shared" si="83"/>
        <v>0.010989010989011035</v>
      </c>
      <c r="M102" s="24">
        <f t="shared" si="84"/>
        <v>264.72000000000116</v>
      </c>
      <c r="Q102" s="22"/>
    </row>
    <row r="103" spans="1:17" ht="12.75">
      <c r="A103" s="1">
        <v>40568</v>
      </c>
      <c r="B103" s="25" t="s">
        <v>80</v>
      </c>
      <c r="C103" s="7" t="s">
        <v>10</v>
      </c>
      <c r="D103" s="16">
        <v>6849</v>
      </c>
      <c r="E103" s="33">
        <v>3.65</v>
      </c>
      <c r="F103" s="1">
        <v>40589</v>
      </c>
      <c r="G103" s="32">
        <v>3.755</v>
      </c>
      <c r="H103" s="16">
        <f t="shared" si="49"/>
        <v>24998.85</v>
      </c>
      <c r="I103" s="4">
        <f t="shared" si="80"/>
        <v>25717.995</v>
      </c>
      <c r="J103">
        <f t="shared" si="81"/>
        <v>21</v>
      </c>
      <c r="K103" s="16">
        <f t="shared" si="82"/>
        <v>524975.85</v>
      </c>
      <c r="L103" s="5">
        <f t="shared" si="83"/>
        <v>0.028767123287671253</v>
      </c>
      <c r="M103" s="24">
        <f t="shared" si="84"/>
        <v>709.1450000000004</v>
      </c>
      <c r="Q103" s="22"/>
    </row>
    <row r="104" spans="1:17" ht="12.75">
      <c r="A104" s="1">
        <v>40585</v>
      </c>
      <c r="B104" s="25" t="s">
        <v>100</v>
      </c>
      <c r="C104" s="7" t="s">
        <v>10</v>
      </c>
      <c r="D104" s="16">
        <v>3649</v>
      </c>
      <c r="E104" s="33">
        <v>6.85</v>
      </c>
      <c r="F104" s="1">
        <v>40595</v>
      </c>
      <c r="G104" s="33">
        <v>6.875</v>
      </c>
      <c r="H104" s="16">
        <f t="shared" si="49"/>
        <v>24995.649999999998</v>
      </c>
      <c r="I104" s="4">
        <f aca="true" t="shared" si="85" ref="I104:I109">IF(F104&gt;0,G104*D104,0)</f>
        <v>25086.875</v>
      </c>
      <c r="J104">
        <f aca="true" t="shared" si="86" ref="J104:J109">IF(F104&gt;0,F104-A104,0)</f>
        <v>10</v>
      </c>
      <c r="K104" s="16">
        <f aca="true" t="shared" si="87" ref="K104:K109">H104*J104</f>
        <v>249956.49999999997</v>
      </c>
      <c r="L104" s="5">
        <f aca="true" t="shared" si="88" ref="L104:L109">IF(F104&gt;0,IF(LEFT(UPPER(C104))="S",(H104-I104)/H104,(I104-H104)/H104),0)</f>
        <v>0.003649635036496438</v>
      </c>
      <c r="M104" s="24">
        <f aca="true" t="shared" si="89" ref="M104:M109">(H104*L104)-10</f>
        <v>81.22500000000218</v>
      </c>
      <c r="Q104" s="22"/>
    </row>
    <row r="105" spans="1:17" ht="12.75">
      <c r="A105" s="1">
        <v>40626</v>
      </c>
      <c r="B105" s="25" t="s">
        <v>113</v>
      </c>
      <c r="C105" s="7" t="s">
        <v>10</v>
      </c>
      <c r="D105" s="16">
        <v>2500</v>
      </c>
      <c r="E105" s="36">
        <v>10</v>
      </c>
      <c r="F105" s="1">
        <v>40627</v>
      </c>
      <c r="G105" s="33">
        <v>9.9</v>
      </c>
      <c r="H105" s="16">
        <f t="shared" si="49"/>
        <v>25000</v>
      </c>
      <c r="I105" s="4">
        <f t="shared" si="85"/>
        <v>24750</v>
      </c>
      <c r="J105">
        <f t="shared" si="86"/>
        <v>1</v>
      </c>
      <c r="K105" s="16">
        <f t="shared" si="87"/>
        <v>25000</v>
      </c>
      <c r="L105" s="5">
        <f t="shared" si="88"/>
        <v>-0.01</v>
      </c>
      <c r="M105" s="24">
        <f t="shared" si="89"/>
        <v>-260</v>
      </c>
      <c r="Q105" s="22"/>
    </row>
    <row r="106" spans="1:17" ht="12.75">
      <c r="A106" s="1">
        <v>40632</v>
      </c>
      <c r="B106" s="25" t="s">
        <v>49</v>
      </c>
      <c r="C106" s="7" t="s">
        <v>10</v>
      </c>
      <c r="D106" s="16">
        <v>1470</v>
      </c>
      <c r="E106" s="36">
        <v>17</v>
      </c>
      <c r="F106" s="1">
        <v>40637</v>
      </c>
      <c r="G106" s="33">
        <v>17.75</v>
      </c>
      <c r="H106" s="16">
        <f t="shared" si="49"/>
        <v>24990</v>
      </c>
      <c r="I106" s="4">
        <f t="shared" si="85"/>
        <v>26092.5</v>
      </c>
      <c r="J106">
        <f t="shared" si="86"/>
        <v>5</v>
      </c>
      <c r="K106" s="16">
        <f t="shared" si="87"/>
        <v>124950</v>
      </c>
      <c r="L106" s="5">
        <f t="shared" si="88"/>
        <v>0.04411764705882353</v>
      </c>
      <c r="M106" s="24">
        <f t="shared" si="89"/>
        <v>1092.5</v>
      </c>
      <c r="Q106" s="22"/>
    </row>
    <row r="107" spans="1:17" ht="12.75">
      <c r="A107" s="1">
        <v>40638</v>
      </c>
      <c r="B107" s="25" t="s">
        <v>114</v>
      </c>
      <c r="C107" s="7" t="s">
        <v>10</v>
      </c>
      <c r="D107" s="16">
        <v>4201</v>
      </c>
      <c r="E107" s="33">
        <v>5.95</v>
      </c>
      <c r="F107" s="1">
        <v>40639</v>
      </c>
      <c r="G107" s="33">
        <v>5.85</v>
      </c>
      <c r="H107" s="16">
        <f t="shared" si="49"/>
        <v>24995.95</v>
      </c>
      <c r="I107" s="4">
        <f t="shared" si="85"/>
        <v>24575.85</v>
      </c>
      <c r="J107">
        <f t="shared" si="86"/>
        <v>1</v>
      </c>
      <c r="K107" s="16">
        <f t="shared" si="87"/>
        <v>24995.95</v>
      </c>
      <c r="L107" s="5">
        <f t="shared" si="88"/>
        <v>-0.016806722689075716</v>
      </c>
      <c r="M107" s="24">
        <f t="shared" si="89"/>
        <v>-430.1000000000022</v>
      </c>
      <c r="Q107" s="22"/>
    </row>
    <row r="108" spans="1:17" ht="12.75">
      <c r="A108" s="1">
        <v>40639</v>
      </c>
      <c r="B108" s="25" t="s">
        <v>67</v>
      </c>
      <c r="C108" s="7" t="s">
        <v>10</v>
      </c>
      <c r="D108" s="16">
        <v>3703</v>
      </c>
      <c r="E108" s="33">
        <v>6.75</v>
      </c>
      <c r="F108" s="1">
        <v>40640</v>
      </c>
      <c r="G108" s="33">
        <v>6.645</v>
      </c>
      <c r="H108" s="16">
        <f t="shared" si="49"/>
        <v>24995.25</v>
      </c>
      <c r="I108" s="4">
        <f t="shared" si="85"/>
        <v>24606.434999999998</v>
      </c>
      <c r="J108">
        <f t="shared" si="86"/>
        <v>1</v>
      </c>
      <c r="K108" s="16">
        <f t="shared" si="87"/>
        <v>24995.25</v>
      </c>
      <c r="L108" s="5">
        <f t="shared" si="88"/>
        <v>-0.015555555555555649</v>
      </c>
      <c r="M108" s="24">
        <f t="shared" si="89"/>
        <v>-398.8150000000023</v>
      </c>
      <c r="Q108" s="22"/>
    </row>
    <row r="109" spans="1:17" ht="12.75">
      <c r="A109" s="1">
        <v>40640</v>
      </c>
      <c r="B109" s="25" t="s">
        <v>115</v>
      </c>
      <c r="C109" s="7" t="s">
        <v>10</v>
      </c>
      <c r="D109" s="16">
        <v>3086</v>
      </c>
      <c r="E109" s="33">
        <v>8.1</v>
      </c>
      <c r="F109" s="1">
        <v>40644</v>
      </c>
      <c r="G109" s="33">
        <v>8.7</v>
      </c>
      <c r="H109" s="16">
        <f t="shared" si="49"/>
        <v>24996.6</v>
      </c>
      <c r="I109" s="4">
        <f t="shared" si="85"/>
        <v>26848.199999999997</v>
      </c>
      <c r="J109">
        <f t="shared" si="86"/>
        <v>4</v>
      </c>
      <c r="K109" s="16">
        <f t="shared" si="87"/>
        <v>99986.4</v>
      </c>
      <c r="L109" s="5">
        <f t="shared" si="88"/>
        <v>0.07407407407407401</v>
      </c>
      <c r="M109" s="24">
        <f t="shared" si="89"/>
        <v>1841.5999999999983</v>
      </c>
      <c r="Q109" s="22"/>
    </row>
    <row r="110" spans="1:17" ht="12.75">
      <c r="A110" s="1">
        <v>40648</v>
      </c>
      <c r="B110" s="25" t="s">
        <v>99</v>
      </c>
      <c r="C110" s="7" t="s">
        <v>10</v>
      </c>
      <c r="D110" s="16">
        <v>1137</v>
      </c>
      <c r="E110" s="33">
        <v>21.98</v>
      </c>
      <c r="F110" s="1">
        <v>40654</v>
      </c>
      <c r="G110" s="33">
        <v>23</v>
      </c>
      <c r="H110" s="16">
        <f t="shared" si="49"/>
        <v>24991.260000000002</v>
      </c>
      <c r="I110" s="4">
        <f aca="true" t="shared" si="90" ref="I110:I115">IF(F110&gt;0,G110*D110,0)</f>
        <v>26151</v>
      </c>
      <c r="J110">
        <f aca="true" t="shared" si="91" ref="J110:J115">IF(F110&gt;0,F110-A110,0)</f>
        <v>6</v>
      </c>
      <c r="K110" s="16">
        <f aca="true" t="shared" si="92" ref="K110:K115">H110*J110</f>
        <v>149947.56</v>
      </c>
      <c r="L110" s="5">
        <f aca="true" t="shared" si="93" ref="L110:L115">IF(F110&gt;0,IF(LEFT(UPPER(C110))="S",(H110-I110)/H110,(I110-H110)/H110),0)</f>
        <v>0.046405823475887086</v>
      </c>
      <c r="M110" s="24">
        <f aca="true" t="shared" si="94" ref="M110:M115">(H110*L110)-10</f>
        <v>1149.739999999998</v>
      </c>
      <c r="Q110" s="22"/>
    </row>
    <row r="111" spans="1:17" ht="12.75">
      <c r="A111" s="1">
        <v>40653</v>
      </c>
      <c r="B111" s="25" t="s">
        <v>75</v>
      </c>
      <c r="C111" s="7" t="s">
        <v>10</v>
      </c>
      <c r="D111" s="16">
        <v>672</v>
      </c>
      <c r="E111" s="33">
        <v>37.2</v>
      </c>
      <c r="F111" s="1">
        <v>40665</v>
      </c>
      <c r="G111" s="33">
        <v>38.69</v>
      </c>
      <c r="H111" s="16">
        <f t="shared" si="49"/>
        <v>24998.4</v>
      </c>
      <c r="I111" s="4">
        <f t="shared" si="90"/>
        <v>25999.68</v>
      </c>
      <c r="J111">
        <f t="shared" si="91"/>
        <v>12</v>
      </c>
      <c r="K111" s="16">
        <f t="shared" si="92"/>
        <v>299980.80000000005</v>
      </c>
      <c r="L111" s="5">
        <f t="shared" si="93"/>
        <v>0.04005376344086017</v>
      </c>
      <c r="M111" s="24">
        <f t="shared" si="94"/>
        <v>991.2799999999988</v>
      </c>
      <c r="Q111" s="22"/>
    </row>
    <row r="112" spans="1:17" ht="12.75">
      <c r="A112" s="1">
        <v>40666</v>
      </c>
      <c r="B112" s="25" t="s">
        <v>117</v>
      </c>
      <c r="C112" s="7" t="s">
        <v>10</v>
      </c>
      <c r="D112" s="16">
        <v>757</v>
      </c>
      <c r="E112" s="33">
        <v>33</v>
      </c>
      <c r="F112" s="1">
        <v>40676</v>
      </c>
      <c r="G112" s="33">
        <v>34.01</v>
      </c>
      <c r="H112" s="16">
        <f t="shared" si="49"/>
        <v>24981</v>
      </c>
      <c r="I112" s="4">
        <f t="shared" si="90"/>
        <v>25745.57</v>
      </c>
      <c r="J112">
        <f t="shared" si="91"/>
        <v>10</v>
      </c>
      <c r="K112" s="16">
        <f t="shared" si="92"/>
        <v>249810</v>
      </c>
      <c r="L112" s="5">
        <f t="shared" si="93"/>
        <v>0.030606060606060595</v>
      </c>
      <c r="M112" s="24">
        <f t="shared" si="94"/>
        <v>754.5699999999997</v>
      </c>
      <c r="Q112" s="22"/>
    </row>
    <row r="113" spans="1:17" ht="12.75">
      <c r="A113" s="1">
        <v>40672</v>
      </c>
      <c r="B113" s="25" t="s">
        <v>75</v>
      </c>
      <c r="C113" s="7" t="s">
        <v>10</v>
      </c>
      <c r="D113" s="16">
        <v>676</v>
      </c>
      <c r="E113" s="33">
        <v>36.95</v>
      </c>
      <c r="F113" s="1">
        <v>40675</v>
      </c>
      <c r="G113" s="33">
        <v>36.32</v>
      </c>
      <c r="H113" s="16">
        <f t="shared" si="49"/>
        <v>24978.2</v>
      </c>
      <c r="I113" s="4">
        <f t="shared" si="90"/>
        <v>24552.32</v>
      </c>
      <c r="J113">
        <f t="shared" si="91"/>
        <v>3</v>
      </c>
      <c r="K113" s="16">
        <f t="shared" si="92"/>
        <v>74934.6</v>
      </c>
      <c r="L113" s="5">
        <f t="shared" si="93"/>
        <v>-0.017050067658998688</v>
      </c>
      <c r="M113" s="24">
        <f t="shared" si="94"/>
        <v>-435.880000000001</v>
      </c>
      <c r="O113" s="39">
        <v>25000</v>
      </c>
      <c r="P113" s="40">
        <v>10.2</v>
      </c>
      <c r="Q113" s="22"/>
    </row>
    <row r="114" spans="1:17" ht="12.75">
      <c r="A114" s="1">
        <v>40673</v>
      </c>
      <c r="B114" s="25" t="s">
        <v>118</v>
      </c>
      <c r="C114" s="7" t="s">
        <v>10</v>
      </c>
      <c r="D114" s="16">
        <v>24606</v>
      </c>
      <c r="E114" s="32">
        <v>1.016</v>
      </c>
      <c r="F114" s="1">
        <v>40676</v>
      </c>
      <c r="G114" s="32">
        <v>1.013</v>
      </c>
      <c r="H114" s="16">
        <f t="shared" si="49"/>
        <v>24999.696</v>
      </c>
      <c r="I114" s="4">
        <f t="shared" si="90"/>
        <v>24925.877999999997</v>
      </c>
      <c r="J114">
        <f t="shared" si="91"/>
        <v>3</v>
      </c>
      <c r="K114" s="16">
        <f t="shared" si="92"/>
        <v>74999.088</v>
      </c>
      <c r="L114" s="5">
        <f t="shared" si="93"/>
        <v>-0.0029527559055119285</v>
      </c>
      <c r="M114" s="24">
        <f t="shared" si="94"/>
        <v>-83.81800000000294</v>
      </c>
      <c r="O114" s="41">
        <f>O113/P113</f>
        <v>2450.9803921568628</v>
      </c>
      <c r="P114" s="42"/>
      <c r="Q114" s="22"/>
    </row>
    <row r="115" spans="1:17" ht="12.75">
      <c r="A115" s="1">
        <v>40682</v>
      </c>
      <c r="B115" s="25" t="s">
        <v>93</v>
      </c>
      <c r="C115" s="7" t="s">
        <v>10</v>
      </c>
      <c r="D115" s="16">
        <v>1712</v>
      </c>
      <c r="E115" s="33">
        <v>14.6</v>
      </c>
      <c r="F115" s="1">
        <v>40686</v>
      </c>
      <c r="G115" s="33">
        <v>14.29</v>
      </c>
      <c r="H115" s="16">
        <f t="shared" si="49"/>
        <v>24995.2</v>
      </c>
      <c r="I115" s="4">
        <f t="shared" si="90"/>
        <v>24464.48</v>
      </c>
      <c r="J115">
        <f t="shared" si="91"/>
        <v>4</v>
      </c>
      <c r="K115" s="16">
        <f t="shared" si="92"/>
        <v>99980.8</v>
      </c>
      <c r="L115" s="5">
        <f t="shared" si="93"/>
        <v>-0.021232876712328812</v>
      </c>
      <c r="M115" s="24">
        <f t="shared" si="94"/>
        <v>-540.7200000000012</v>
      </c>
      <c r="Q115" s="22"/>
    </row>
    <row r="116" spans="1:17" ht="12.75">
      <c r="A116" s="1">
        <v>40688</v>
      </c>
      <c r="B116" s="25" t="s">
        <v>83</v>
      </c>
      <c r="C116" s="7" t="s">
        <v>10</v>
      </c>
      <c r="D116" s="16">
        <v>6641</v>
      </c>
      <c r="E116" s="32">
        <v>3.764</v>
      </c>
      <c r="F116" s="1">
        <v>40690</v>
      </c>
      <c r="G116" s="32">
        <v>3.7</v>
      </c>
      <c r="H116" s="16">
        <f t="shared" si="49"/>
        <v>24996.724</v>
      </c>
      <c r="I116" s="4">
        <f aca="true" t="shared" si="95" ref="I116:I121">IF(F116&gt;0,G116*D116,0)</f>
        <v>24571.7</v>
      </c>
      <c r="J116">
        <f aca="true" t="shared" si="96" ref="J116:J121">IF(F116&gt;0,F116-A116,0)</f>
        <v>2</v>
      </c>
      <c r="K116" s="16">
        <f aca="true" t="shared" si="97" ref="K116:K121">H116*J116</f>
        <v>49993.448</v>
      </c>
      <c r="L116" s="5">
        <f aca="true" t="shared" si="98" ref="L116:L121">IF(F116&gt;0,IF(LEFT(UPPER(C116))="S",(H116-I116)/H116,(I116-H116)/H116),0)</f>
        <v>-0.017003188097768237</v>
      </c>
      <c r="M116" s="24">
        <f aca="true" t="shared" si="99" ref="M116:M121">(H116*L116)-10</f>
        <v>-435.0239999999976</v>
      </c>
      <c r="Q116" s="22"/>
    </row>
    <row r="117" spans="1:17" ht="12.75">
      <c r="A117" s="1">
        <v>40693</v>
      </c>
      <c r="B117" s="25" t="s">
        <v>119</v>
      </c>
      <c r="C117" s="7" t="s">
        <v>10</v>
      </c>
      <c r="D117" s="16">
        <v>1270</v>
      </c>
      <c r="E117" s="33">
        <v>19.68</v>
      </c>
      <c r="F117" s="1">
        <v>40694</v>
      </c>
      <c r="G117" s="33">
        <v>19.5</v>
      </c>
      <c r="H117" s="16">
        <f t="shared" si="49"/>
        <v>24993.6</v>
      </c>
      <c r="I117" s="4">
        <f t="shared" si="95"/>
        <v>24765</v>
      </c>
      <c r="J117">
        <f t="shared" si="96"/>
        <v>1</v>
      </c>
      <c r="K117" s="16">
        <f t="shared" si="97"/>
        <v>24993.6</v>
      </c>
      <c r="L117" s="5">
        <f t="shared" si="98"/>
        <v>-0.009146341463414576</v>
      </c>
      <c r="M117" s="24">
        <f t="shared" si="99"/>
        <v>-238.59999999999854</v>
      </c>
      <c r="Q117" s="22"/>
    </row>
    <row r="118" spans="1:17" ht="12.75">
      <c r="A118" s="1">
        <v>40711</v>
      </c>
      <c r="B118" s="25" t="s">
        <v>121</v>
      </c>
      <c r="C118" s="7" t="s">
        <v>10</v>
      </c>
      <c r="D118" s="16">
        <v>14326</v>
      </c>
      <c r="E118" s="32">
        <v>1.745</v>
      </c>
      <c r="F118" s="1">
        <v>40717</v>
      </c>
      <c r="G118" s="32">
        <v>1.783</v>
      </c>
      <c r="H118" s="16">
        <f t="shared" si="49"/>
        <v>24998.870000000003</v>
      </c>
      <c r="I118" s="4">
        <f t="shared" si="95"/>
        <v>25543.257999999998</v>
      </c>
      <c r="J118">
        <f t="shared" si="96"/>
        <v>6</v>
      </c>
      <c r="K118" s="16">
        <f t="shared" si="97"/>
        <v>149993.22000000003</v>
      </c>
      <c r="L118" s="5">
        <f t="shared" si="98"/>
        <v>0.021776504297994083</v>
      </c>
      <c r="M118" s="24">
        <f t="shared" si="99"/>
        <v>534.3879999999954</v>
      </c>
      <c r="Q118" s="22"/>
    </row>
    <row r="119" spans="1:17" ht="12.75">
      <c r="A119" s="1">
        <v>40722</v>
      </c>
      <c r="B119" s="25" t="s">
        <v>92</v>
      </c>
      <c r="C119" s="7" t="s">
        <v>10</v>
      </c>
      <c r="D119" s="16">
        <v>4595</v>
      </c>
      <c r="E119" s="32">
        <v>5.44</v>
      </c>
      <c r="F119" s="1">
        <v>40728</v>
      </c>
      <c r="G119" s="32">
        <v>5.8</v>
      </c>
      <c r="H119" s="16">
        <f t="shared" si="49"/>
        <v>24996.800000000003</v>
      </c>
      <c r="I119" s="4">
        <f t="shared" si="95"/>
        <v>26651</v>
      </c>
      <c r="J119">
        <f t="shared" si="96"/>
        <v>6</v>
      </c>
      <c r="K119" s="16">
        <f t="shared" si="97"/>
        <v>149980.80000000002</v>
      </c>
      <c r="L119" s="5">
        <f t="shared" si="98"/>
        <v>0.06617647058823517</v>
      </c>
      <c r="M119" s="24">
        <f t="shared" si="99"/>
        <v>1644.199999999997</v>
      </c>
      <c r="Q119" s="22"/>
    </row>
    <row r="120" spans="1:17" ht="12.75">
      <c r="A120" s="1">
        <v>40736</v>
      </c>
      <c r="B120" s="25" t="s">
        <v>113</v>
      </c>
      <c r="C120" s="7" t="s">
        <v>10</v>
      </c>
      <c r="D120" s="16">
        <v>3030</v>
      </c>
      <c r="E120" s="33">
        <v>8.25</v>
      </c>
      <c r="F120" s="1">
        <v>40742</v>
      </c>
      <c r="G120" s="33">
        <v>8.22</v>
      </c>
      <c r="H120" s="16">
        <f t="shared" si="49"/>
        <v>24997.5</v>
      </c>
      <c r="I120" s="4">
        <f t="shared" si="95"/>
        <v>24906.600000000002</v>
      </c>
      <c r="J120">
        <f t="shared" si="96"/>
        <v>6</v>
      </c>
      <c r="K120" s="16">
        <f t="shared" si="97"/>
        <v>149985</v>
      </c>
      <c r="L120" s="5">
        <f t="shared" si="98"/>
        <v>-0.003636363636363549</v>
      </c>
      <c r="M120" s="24">
        <f t="shared" si="99"/>
        <v>-100.89999999999782</v>
      </c>
      <c r="Q120" s="22"/>
    </row>
    <row r="121" spans="1:17" ht="12.75">
      <c r="A121" s="1">
        <v>40737</v>
      </c>
      <c r="B121" s="25" t="s">
        <v>82</v>
      </c>
      <c r="C121" s="7" t="s">
        <v>10</v>
      </c>
      <c r="D121" s="16">
        <v>3405</v>
      </c>
      <c r="E121" s="33">
        <v>7.34</v>
      </c>
      <c r="F121" s="1">
        <v>40743</v>
      </c>
      <c r="G121" s="33">
        <v>7.2</v>
      </c>
      <c r="H121" s="16">
        <f t="shared" si="49"/>
        <v>24992.7</v>
      </c>
      <c r="I121" s="4">
        <f t="shared" si="95"/>
        <v>24516</v>
      </c>
      <c r="J121">
        <f t="shared" si="96"/>
        <v>6</v>
      </c>
      <c r="K121" s="16">
        <f t="shared" si="97"/>
        <v>149956.2</v>
      </c>
      <c r="L121" s="5">
        <f t="shared" si="98"/>
        <v>-0.019073569482288857</v>
      </c>
      <c r="M121" s="24">
        <f t="shared" si="99"/>
        <v>-486.7000000000007</v>
      </c>
      <c r="Q121" s="22"/>
    </row>
    <row r="122" spans="1:17" ht="12.75">
      <c r="A122" s="1">
        <v>40743</v>
      </c>
      <c r="B122" s="25" t="s">
        <v>75</v>
      </c>
      <c r="C122" s="7" t="s">
        <v>10</v>
      </c>
      <c r="D122" s="16">
        <v>684</v>
      </c>
      <c r="E122" s="33">
        <v>36.55</v>
      </c>
      <c r="F122" s="1">
        <v>40751</v>
      </c>
      <c r="G122" s="33">
        <v>36.52</v>
      </c>
      <c r="H122" s="16">
        <f t="shared" si="49"/>
        <v>25000.199999999997</v>
      </c>
      <c r="I122" s="4">
        <f aca="true" t="shared" si="100" ref="I122:I127">IF(F122&gt;0,G122*D122,0)</f>
        <v>24979.680000000004</v>
      </c>
      <c r="J122">
        <f aca="true" t="shared" si="101" ref="J122:J127">IF(F122&gt;0,F122-A122,0)</f>
        <v>8</v>
      </c>
      <c r="K122" s="16">
        <f aca="true" t="shared" si="102" ref="K122:K127">H122*J122</f>
        <v>200001.59999999998</v>
      </c>
      <c r="L122" s="5">
        <f aca="true" t="shared" si="103" ref="L122:L127">IF(F122&gt;0,IF(LEFT(UPPER(C122))="S",(H122-I122)/H122,(I122-H122)/H122),0)</f>
        <v>-0.0008207934336522573</v>
      </c>
      <c r="M122" s="24">
        <f aca="true" t="shared" si="104" ref="M122:M127">(H122*L122)-10</f>
        <v>-30.51999999999316</v>
      </c>
      <c r="Q122" s="22"/>
    </row>
    <row r="123" spans="1:17" ht="12.75">
      <c r="A123" s="1">
        <v>40744</v>
      </c>
      <c r="B123" s="25" t="s">
        <v>118</v>
      </c>
      <c r="C123" s="7" t="s">
        <v>10</v>
      </c>
      <c r="D123" s="16">
        <v>96711</v>
      </c>
      <c r="E123" s="34">
        <v>0.2585</v>
      </c>
      <c r="F123" s="1">
        <v>40746</v>
      </c>
      <c r="G123" s="34">
        <v>0.3</v>
      </c>
      <c r="H123" s="16">
        <f t="shared" si="49"/>
        <v>24999.7935</v>
      </c>
      <c r="I123" s="4">
        <f t="shared" si="100"/>
        <v>29013.3</v>
      </c>
      <c r="J123">
        <f t="shared" si="101"/>
        <v>2</v>
      </c>
      <c r="K123" s="16">
        <f t="shared" si="102"/>
        <v>49999.587</v>
      </c>
      <c r="L123" s="5">
        <f t="shared" si="103"/>
        <v>0.16054158607350094</v>
      </c>
      <c r="M123" s="24">
        <f t="shared" si="104"/>
        <v>4003.5064999999995</v>
      </c>
      <c r="Q123" s="22"/>
    </row>
    <row r="124" spans="1:17" ht="12.75">
      <c r="A124" s="1">
        <v>40745</v>
      </c>
      <c r="B124" s="25" t="s">
        <v>121</v>
      </c>
      <c r="C124" s="7" t="s">
        <v>10</v>
      </c>
      <c r="D124" s="16">
        <v>15033</v>
      </c>
      <c r="E124" s="33">
        <v>1.663</v>
      </c>
      <c r="F124" s="1">
        <v>40749</v>
      </c>
      <c r="G124" s="34">
        <v>1.605</v>
      </c>
      <c r="H124" s="16">
        <f t="shared" si="49"/>
        <v>24999.879</v>
      </c>
      <c r="I124" s="4">
        <f t="shared" si="100"/>
        <v>24127.965</v>
      </c>
      <c r="J124">
        <f t="shared" si="101"/>
        <v>4</v>
      </c>
      <c r="K124" s="16">
        <f t="shared" si="102"/>
        <v>99999.516</v>
      </c>
      <c r="L124" s="5">
        <f t="shared" si="103"/>
        <v>-0.03487672880336743</v>
      </c>
      <c r="M124" s="24">
        <f t="shared" si="104"/>
        <v>-881.9140000000006</v>
      </c>
      <c r="Q124" s="22"/>
    </row>
    <row r="125" spans="1:17" ht="12.75">
      <c r="A125" s="1">
        <v>40794</v>
      </c>
      <c r="B125" s="25" t="s">
        <v>124</v>
      </c>
      <c r="C125" s="7" t="s">
        <v>10</v>
      </c>
      <c r="D125" s="16">
        <v>15432</v>
      </c>
      <c r="E125" s="33">
        <v>1.62</v>
      </c>
      <c r="F125" s="1">
        <v>40798</v>
      </c>
      <c r="G125" s="33">
        <v>1.571</v>
      </c>
      <c r="H125" s="16">
        <f t="shared" si="49"/>
        <v>24999.84</v>
      </c>
      <c r="I125" s="4">
        <f t="shared" si="100"/>
        <v>24243.672</v>
      </c>
      <c r="J125">
        <f t="shared" si="101"/>
        <v>4</v>
      </c>
      <c r="K125" s="16">
        <f t="shared" si="102"/>
        <v>99999.36</v>
      </c>
      <c r="L125" s="5">
        <f t="shared" si="103"/>
        <v>-0.030246913580246972</v>
      </c>
      <c r="M125" s="24">
        <f t="shared" si="104"/>
        <v>-766.1680000000015</v>
      </c>
      <c r="Q125" s="22"/>
    </row>
    <row r="126" spans="1:17" ht="12.75">
      <c r="A126" s="1">
        <v>40800</v>
      </c>
      <c r="B126" s="25" t="s">
        <v>121</v>
      </c>
      <c r="C126" s="7" t="s">
        <v>10</v>
      </c>
      <c r="D126" s="16">
        <v>26881</v>
      </c>
      <c r="E126" s="33">
        <v>0.93</v>
      </c>
      <c r="F126" s="1">
        <v>40801</v>
      </c>
      <c r="G126" s="33">
        <v>1.05</v>
      </c>
      <c r="H126" s="16">
        <f t="shared" si="49"/>
        <v>24999.33</v>
      </c>
      <c r="I126" s="4">
        <f t="shared" si="100"/>
        <v>28225.050000000003</v>
      </c>
      <c r="J126">
        <f t="shared" si="101"/>
        <v>1</v>
      </c>
      <c r="K126" s="16">
        <f t="shared" si="102"/>
        <v>24999.33</v>
      </c>
      <c r="L126" s="5">
        <f t="shared" si="103"/>
        <v>0.12903225806451615</v>
      </c>
      <c r="M126" s="24">
        <f t="shared" si="104"/>
        <v>3215.7200000000007</v>
      </c>
      <c r="Q126" s="22"/>
    </row>
    <row r="127" spans="1:17" ht="12.75">
      <c r="A127" s="1">
        <v>40806</v>
      </c>
      <c r="B127" s="25" t="s">
        <v>118</v>
      </c>
      <c r="C127" s="7" t="s">
        <v>10</v>
      </c>
      <c r="D127" s="16">
        <v>82781</v>
      </c>
      <c r="E127" s="32">
        <v>0.302</v>
      </c>
      <c r="F127" s="1">
        <v>40809</v>
      </c>
      <c r="G127" s="32">
        <v>0.2915</v>
      </c>
      <c r="H127" s="16">
        <f t="shared" si="49"/>
        <v>24999.862</v>
      </c>
      <c r="I127" s="4">
        <f t="shared" si="100"/>
        <v>24130.6615</v>
      </c>
      <c r="J127">
        <f t="shared" si="101"/>
        <v>3</v>
      </c>
      <c r="K127" s="16">
        <f t="shared" si="102"/>
        <v>74999.58600000001</v>
      </c>
      <c r="L127" s="5">
        <f t="shared" si="103"/>
        <v>-0.0347682119205299</v>
      </c>
      <c r="M127" s="24">
        <f t="shared" si="104"/>
        <v>-879.2005000000025</v>
      </c>
      <c r="Q127" s="22"/>
    </row>
    <row r="128" spans="1:17" ht="12.75">
      <c r="A128" s="1">
        <v>40812</v>
      </c>
      <c r="B128" s="25" t="s">
        <v>72</v>
      </c>
      <c r="C128" s="7" t="s">
        <v>10</v>
      </c>
      <c r="D128" s="16">
        <v>36390</v>
      </c>
      <c r="E128" s="32">
        <v>0.687</v>
      </c>
      <c r="F128" s="1">
        <v>40815</v>
      </c>
      <c r="G128" s="32">
        <v>0.8</v>
      </c>
      <c r="H128" s="16">
        <f t="shared" si="49"/>
        <v>24999.93</v>
      </c>
      <c r="I128" s="4">
        <f aca="true" t="shared" si="105" ref="I128:I133">IF(F128&gt;0,G128*D128,0)</f>
        <v>29112</v>
      </c>
      <c r="J128">
        <f aca="true" t="shared" si="106" ref="J128:J133">IF(F128&gt;0,F128-A128,0)</f>
        <v>3</v>
      </c>
      <c r="K128" s="16">
        <f aca="true" t="shared" si="107" ref="K128:K133">H128*J128</f>
        <v>74999.79000000001</v>
      </c>
      <c r="L128" s="5">
        <f aca="true" t="shared" si="108" ref="L128:L133">IF(F128&gt;0,IF(LEFT(UPPER(C128))="S",(H128-I128)/H128,(I128-H128)/H128),0)</f>
        <v>0.16448326055312953</v>
      </c>
      <c r="M128" s="24">
        <f aca="true" t="shared" si="109" ref="M128:M133">(H128*L128)-10</f>
        <v>4102.07</v>
      </c>
      <c r="Q128" s="22"/>
    </row>
    <row r="129" spans="1:17" ht="12.75">
      <c r="A129" s="1">
        <v>40815</v>
      </c>
      <c r="B129" s="25" t="s">
        <v>39</v>
      </c>
      <c r="C129" s="7" t="s">
        <v>10</v>
      </c>
      <c r="D129" s="16">
        <v>13736</v>
      </c>
      <c r="E129" s="32">
        <v>1.82</v>
      </c>
      <c r="F129" s="1">
        <v>40823</v>
      </c>
      <c r="G129" s="32">
        <v>1.942</v>
      </c>
      <c r="H129" s="16">
        <f aca="true" t="shared" si="110" ref="H129:H181">E129*D129</f>
        <v>24999.52</v>
      </c>
      <c r="I129" s="4">
        <f t="shared" si="105"/>
        <v>26675.311999999998</v>
      </c>
      <c r="J129">
        <f t="shared" si="106"/>
        <v>8</v>
      </c>
      <c r="K129" s="16">
        <f t="shared" si="107"/>
        <v>199996.16</v>
      </c>
      <c r="L129" s="5">
        <f t="shared" si="108"/>
        <v>0.06703296703296693</v>
      </c>
      <c r="M129" s="24">
        <f t="shared" si="109"/>
        <v>1665.7919999999976</v>
      </c>
      <c r="Q129" s="22"/>
    </row>
    <row r="130" spans="1:17" ht="12.75">
      <c r="A130" s="1">
        <v>40823</v>
      </c>
      <c r="B130" s="25" t="s">
        <v>72</v>
      </c>
      <c r="C130" s="7" t="s">
        <v>10</v>
      </c>
      <c r="D130" s="16">
        <v>29904</v>
      </c>
      <c r="E130" s="32">
        <v>0.836</v>
      </c>
      <c r="F130" s="1">
        <v>40826</v>
      </c>
      <c r="G130" s="32">
        <v>0.96</v>
      </c>
      <c r="H130" s="16">
        <f t="shared" si="110"/>
        <v>24999.744</v>
      </c>
      <c r="I130" s="4">
        <f t="shared" si="105"/>
        <v>28707.84</v>
      </c>
      <c r="J130">
        <f t="shared" si="106"/>
        <v>3</v>
      </c>
      <c r="K130" s="16">
        <f t="shared" si="107"/>
        <v>74999.23199999999</v>
      </c>
      <c r="L130" s="5">
        <f t="shared" si="108"/>
        <v>0.1483253588516747</v>
      </c>
      <c r="M130" s="24">
        <f t="shared" si="109"/>
        <v>3698.096000000001</v>
      </c>
      <c r="Q130" s="22"/>
    </row>
    <row r="131" spans="1:17" ht="12.75">
      <c r="A131" s="1">
        <v>40836</v>
      </c>
      <c r="B131" s="25" t="s">
        <v>127</v>
      </c>
      <c r="C131" s="7" t="s">
        <v>22</v>
      </c>
      <c r="D131" s="16">
        <v>6067</v>
      </c>
      <c r="E131" s="33">
        <v>4.12</v>
      </c>
      <c r="F131" s="1">
        <v>40840</v>
      </c>
      <c r="G131" s="32">
        <v>4.166</v>
      </c>
      <c r="H131" s="16">
        <f t="shared" si="110"/>
        <v>24996.04</v>
      </c>
      <c r="I131" s="4">
        <f t="shared" si="105"/>
        <v>25275.122000000003</v>
      </c>
      <c r="J131">
        <f t="shared" si="106"/>
        <v>4</v>
      </c>
      <c r="K131" s="16">
        <f t="shared" si="107"/>
        <v>99984.16</v>
      </c>
      <c r="L131" s="5">
        <f t="shared" si="108"/>
        <v>-0.011165048543689406</v>
      </c>
      <c r="M131" s="24">
        <f t="shared" si="109"/>
        <v>-289.08200000000215</v>
      </c>
      <c r="Q131" s="22"/>
    </row>
    <row r="132" spans="1:17" ht="12.75">
      <c r="A132" s="1">
        <v>40849</v>
      </c>
      <c r="B132" s="25" t="s">
        <v>108</v>
      </c>
      <c r="C132" s="7" t="s">
        <v>10</v>
      </c>
      <c r="D132" s="16">
        <v>2403</v>
      </c>
      <c r="E132" s="35">
        <v>10.4</v>
      </c>
      <c r="F132" s="1">
        <v>40857</v>
      </c>
      <c r="G132" s="33">
        <v>10.03</v>
      </c>
      <c r="H132" s="16">
        <f t="shared" si="110"/>
        <v>24991.2</v>
      </c>
      <c r="I132" s="4">
        <f t="shared" si="105"/>
        <v>24102.09</v>
      </c>
      <c r="J132">
        <f t="shared" si="106"/>
        <v>8</v>
      </c>
      <c r="K132" s="16">
        <f t="shared" si="107"/>
        <v>199929.6</v>
      </c>
      <c r="L132" s="5">
        <f t="shared" si="108"/>
        <v>-0.035576923076923096</v>
      </c>
      <c r="M132" s="24">
        <f t="shared" si="109"/>
        <v>-899.1100000000005</v>
      </c>
      <c r="Q132" s="22"/>
    </row>
    <row r="133" spans="1:17" ht="12.75">
      <c r="A133" s="1">
        <v>40850</v>
      </c>
      <c r="B133" s="25" t="s">
        <v>128</v>
      </c>
      <c r="C133" s="7" t="s">
        <v>10</v>
      </c>
      <c r="D133" s="16">
        <v>3324</v>
      </c>
      <c r="E133" s="33">
        <v>7.52</v>
      </c>
      <c r="F133" s="1">
        <v>40851</v>
      </c>
      <c r="G133" s="33">
        <v>7.256</v>
      </c>
      <c r="H133" s="16">
        <f t="shared" si="110"/>
        <v>24996.48</v>
      </c>
      <c r="I133" s="4">
        <f t="shared" si="105"/>
        <v>24118.944</v>
      </c>
      <c r="J133">
        <f t="shared" si="106"/>
        <v>1</v>
      </c>
      <c r="K133" s="16">
        <f t="shared" si="107"/>
        <v>24996.48</v>
      </c>
      <c r="L133" s="5">
        <f t="shared" si="108"/>
        <v>-0.035106382978723406</v>
      </c>
      <c r="M133" s="24">
        <f t="shared" si="109"/>
        <v>-887.5360000000001</v>
      </c>
      <c r="Q133" s="22"/>
    </row>
    <row r="134" spans="1:17" ht="12.75">
      <c r="A134" s="1">
        <v>40872</v>
      </c>
      <c r="B134" s="25" t="s">
        <v>65</v>
      </c>
      <c r="C134" s="7" t="s">
        <v>10</v>
      </c>
      <c r="D134" s="16">
        <v>8278</v>
      </c>
      <c r="E134" s="33">
        <v>3.02</v>
      </c>
      <c r="F134" s="1">
        <v>40882</v>
      </c>
      <c r="G134" s="33">
        <v>3.5</v>
      </c>
      <c r="H134" s="16">
        <f t="shared" si="110"/>
        <v>24999.56</v>
      </c>
      <c r="I134" s="4">
        <f aca="true" t="shared" si="111" ref="I134:I139">IF(F134&gt;0,G134*D134,0)</f>
        <v>28973</v>
      </c>
      <c r="J134">
        <f aca="true" t="shared" si="112" ref="J134:J139">IF(F134&gt;0,F134-A134,0)</f>
        <v>10</v>
      </c>
      <c r="K134" s="16">
        <f aca="true" t="shared" si="113" ref="K134:K139">H134*J134</f>
        <v>249995.6</v>
      </c>
      <c r="L134" s="5">
        <f aca="true" t="shared" si="114" ref="L134:L139">IF(F134&gt;0,IF(LEFT(UPPER(C134))="S",(H134-I134)/H134,(I134-H134)/H134),0)</f>
        <v>0.15894039735099333</v>
      </c>
      <c r="M134" s="24">
        <f aca="true" t="shared" si="115" ref="M134:M139">(H134*L134)-10</f>
        <v>3963.439999999999</v>
      </c>
      <c r="Q134" s="22"/>
    </row>
    <row r="135" spans="1:17" ht="12.75">
      <c r="A135" s="1">
        <v>40890</v>
      </c>
      <c r="B135" s="25" t="s">
        <v>117</v>
      </c>
      <c r="C135" s="7" t="s">
        <v>10</v>
      </c>
      <c r="D135" s="16">
        <v>1298</v>
      </c>
      <c r="E135" s="33">
        <v>19.25</v>
      </c>
      <c r="F135" s="1">
        <v>40913</v>
      </c>
      <c r="G135" s="33">
        <v>18.86</v>
      </c>
      <c r="H135" s="16">
        <f t="shared" si="110"/>
        <v>24986.5</v>
      </c>
      <c r="I135" s="4">
        <f t="shared" si="111"/>
        <v>24480.28</v>
      </c>
      <c r="J135">
        <f t="shared" si="112"/>
        <v>23</v>
      </c>
      <c r="K135" s="16">
        <f t="shared" si="113"/>
        <v>574689.5</v>
      </c>
      <c r="L135" s="5">
        <f t="shared" si="114"/>
        <v>-0.020259740259740307</v>
      </c>
      <c r="M135" s="24">
        <f t="shared" si="115"/>
        <v>-516.2200000000012</v>
      </c>
      <c r="Q135" s="22"/>
    </row>
    <row r="136" spans="1:17" ht="12.75">
      <c r="A136" s="1">
        <v>40918</v>
      </c>
      <c r="B136" s="25" t="s">
        <v>105</v>
      </c>
      <c r="C136" s="7" t="s">
        <v>10</v>
      </c>
      <c r="D136" s="16">
        <v>1131</v>
      </c>
      <c r="E136" s="33">
        <v>22.1</v>
      </c>
      <c r="F136" s="1">
        <v>40920</v>
      </c>
      <c r="G136" s="33">
        <v>23.65</v>
      </c>
      <c r="H136" s="16">
        <f t="shared" si="110"/>
        <v>24995.100000000002</v>
      </c>
      <c r="I136" s="4">
        <f t="shared" si="111"/>
        <v>26748.149999999998</v>
      </c>
      <c r="J136">
        <f t="shared" si="112"/>
        <v>2</v>
      </c>
      <c r="K136" s="16">
        <f t="shared" si="113"/>
        <v>49990.200000000004</v>
      </c>
      <c r="L136" s="5">
        <f t="shared" si="114"/>
        <v>0.07013574660633466</v>
      </c>
      <c r="M136" s="24">
        <f t="shared" si="115"/>
        <v>1743.0499999999956</v>
      </c>
      <c r="Q136" s="22"/>
    </row>
    <row r="137" spans="1:17" ht="12.75">
      <c r="A137" s="1">
        <v>40919</v>
      </c>
      <c r="B137" s="25" t="s">
        <v>53</v>
      </c>
      <c r="C137" s="7" t="s">
        <v>10</v>
      </c>
      <c r="D137" s="16">
        <v>123153</v>
      </c>
      <c r="E137" s="32">
        <v>0.203</v>
      </c>
      <c r="F137" s="1">
        <v>40920</v>
      </c>
      <c r="G137" s="32">
        <v>0.23</v>
      </c>
      <c r="H137" s="16">
        <f t="shared" si="110"/>
        <v>25000.059</v>
      </c>
      <c r="I137" s="4">
        <f t="shared" si="111"/>
        <v>28325.190000000002</v>
      </c>
      <c r="J137">
        <f t="shared" si="112"/>
        <v>1</v>
      </c>
      <c r="K137" s="16">
        <f t="shared" si="113"/>
        <v>25000.059</v>
      </c>
      <c r="L137" s="5">
        <f t="shared" si="114"/>
        <v>0.13300492610837442</v>
      </c>
      <c r="M137" s="24">
        <f t="shared" si="115"/>
        <v>3315.1310000000008</v>
      </c>
      <c r="Q137" s="22"/>
    </row>
    <row r="138" spans="1:17" ht="12.75">
      <c r="A138" s="1">
        <v>40921</v>
      </c>
      <c r="B138" s="25" t="s">
        <v>39</v>
      </c>
      <c r="C138" s="7" t="s">
        <v>10</v>
      </c>
      <c r="D138" s="16">
        <v>10204</v>
      </c>
      <c r="E138" s="32">
        <v>2.45</v>
      </c>
      <c r="F138" s="1">
        <v>40929</v>
      </c>
      <c r="G138" s="32">
        <v>2.6</v>
      </c>
      <c r="H138" s="16">
        <f t="shared" si="110"/>
        <v>24999.800000000003</v>
      </c>
      <c r="I138" s="4">
        <f t="shared" si="111"/>
        <v>26530.4</v>
      </c>
      <c r="J138">
        <f t="shared" si="112"/>
        <v>8</v>
      </c>
      <c r="K138" s="16">
        <f t="shared" si="113"/>
        <v>199998.40000000002</v>
      </c>
      <c r="L138" s="5">
        <f t="shared" si="114"/>
        <v>0.061224489795918303</v>
      </c>
      <c r="M138" s="24">
        <f t="shared" si="115"/>
        <v>1520.5999999999985</v>
      </c>
      <c r="Q138" s="22"/>
    </row>
    <row r="139" spans="1:17" ht="12.75">
      <c r="A139" s="1">
        <v>40926</v>
      </c>
      <c r="B139" s="25" t="s">
        <v>131</v>
      </c>
      <c r="C139" s="7" t="s">
        <v>10</v>
      </c>
      <c r="D139" s="16">
        <v>76805</v>
      </c>
      <c r="E139" s="32">
        <v>0.3255</v>
      </c>
      <c r="F139" s="1">
        <v>40931</v>
      </c>
      <c r="G139" s="32">
        <v>0.39</v>
      </c>
      <c r="H139" s="16">
        <f t="shared" si="110"/>
        <v>25000.0275</v>
      </c>
      <c r="I139" s="4">
        <f t="shared" si="111"/>
        <v>29953.95</v>
      </c>
      <c r="J139">
        <f t="shared" si="112"/>
        <v>5</v>
      </c>
      <c r="K139" s="16">
        <f t="shared" si="113"/>
        <v>125000.1375</v>
      </c>
      <c r="L139" s="5">
        <f t="shared" si="114"/>
        <v>0.1981566820276498</v>
      </c>
      <c r="M139" s="24">
        <f t="shared" si="115"/>
        <v>4943.922500000001</v>
      </c>
      <c r="Q139" s="22"/>
    </row>
    <row r="140" spans="1:17" ht="12.75">
      <c r="A140" s="1">
        <v>40934</v>
      </c>
      <c r="B140" s="25" t="s">
        <v>120</v>
      </c>
      <c r="C140" s="7" t="s">
        <v>10</v>
      </c>
      <c r="D140" s="16">
        <v>7163</v>
      </c>
      <c r="E140" s="33">
        <v>3.49</v>
      </c>
      <c r="F140" s="1">
        <v>40946</v>
      </c>
      <c r="G140" s="33">
        <v>3.99</v>
      </c>
      <c r="H140" s="16">
        <f t="shared" si="110"/>
        <v>24998.870000000003</v>
      </c>
      <c r="I140" s="4">
        <f aca="true" t="shared" si="116" ref="I140:I146">IF(F140&gt;0,G140*D140,0)</f>
        <v>28580.370000000003</v>
      </c>
      <c r="J140">
        <f aca="true" t="shared" si="117" ref="J140:J146">IF(F140&gt;0,F140-A140,0)</f>
        <v>12</v>
      </c>
      <c r="K140" s="16">
        <f aca="true" t="shared" si="118" ref="K140:K146">H140*J140</f>
        <v>299986.44000000006</v>
      </c>
      <c r="L140" s="5">
        <f aca="true" t="shared" si="119" ref="L140:L146">IF(F140&gt;0,IF(LEFT(UPPER(C140))="S",(H140-I140)/H140,(I140-H140)/H140),0)</f>
        <v>0.14326647564469913</v>
      </c>
      <c r="M140" s="24">
        <f aca="true" t="shared" si="120" ref="M140:M146">(H140*L140)-10</f>
        <v>3571.5</v>
      </c>
      <c r="Q140" s="22"/>
    </row>
    <row r="141" spans="1:17" ht="12.75">
      <c r="A141" s="1">
        <v>40940</v>
      </c>
      <c r="B141" s="25" t="s">
        <v>75</v>
      </c>
      <c r="C141" s="7" t="s">
        <v>10</v>
      </c>
      <c r="D141" s="16">
        <v>692</v>
      </c>
      <c r="E141" s="43">
        <v>36.15</v>
      </c>
      <c r="F141" s="1">
        <v>40946</v>
      </c>
      <c r="G141" s="43">
        <v>35.93</v>
      </c>
      <c r="H141" s="16">
        <f t="shared" si="110"/>
        <v>25015.8</v>
      </c>
      <c r="I141" s="4">
        <f t="shared" si="116"/>
        <v>24863.56</v>
      </c>
      <c r="J141">
        <f t="shared" si="117"/>
        <v>6</v>
      </c>
      <c r="K141" s="16">
        <f t="shared" si="118"/>
        <v>150094.8</v>
      </c>
      <c r="L141" s="5">
        <f t="shared" si="119"/>
        <v>-0.006085753803596046</v>
      </c>
      <c r="M141" s="24">
        <f t="shared" si="120"/>
        <v>-162.23999999999796</v>
      </c>
      <c r="Q141" s="22"/>
    </row>
    <row r="142" spans="1:17" ht="12.75">
      <c r="A142" s="1">
        <v>40941</v>
      </c>
      <c r="B142" s="25" t="s">
        <v>132</v>
      </c>
      <c r="C142" s="7" t="s">
        <v>10</v>
      </c>
      <c r="D142" s="16">
        <v>32051</v>
      </c>
      <c r="E142" s="43">
        <v>0.78</v>
      </c>
      <c r="F142" s="1">
        <v>40953</v>
      </c>
      <c r="G142" s="45">
        <v>0.834</v>
      </c>
      <c r="H142" s="16">
        <f t="shared" si="110"/>
        <v>24999.780000000002</v>
      </c>
      <c r="I142" s="4">
        <f t="shared" si="116"/>
        <v>26730.534</v>
      </c>
      <c r="J142">
        <f t="shared" si="117"/>
        <v>12</v>
      </c>
      <c r="K142" s="16">
        <f t="shared" si="118"/>
        <v>299997.36000000004</v>
      </c>
      <c r="L142" s="5">
        <f t="shared" si="119"/>
        <v>0.06923076923076911</v>
      </c>
      <c r="M142" s="24">
        <f t="shared" si="120"/>
        <v>1720.7539999999972</v>
      </c>
      <c r="Q142" s="22"/>
    </row>
    <row r="143" spans="1:17" ht="12.75">
      <c r="A143" s="1">
        <v>40948</v>
      </c>
      <c r="B143" s="25" t="s">
        <v>133</v>
      </c>
      <c r="C143" s="7" t="s">
        <v>10</v>
      </c>
      <c r="D143" s="16">
        <v>5000</v>
      </c>
      <c r="E143" s="44">
        <v>5</v>
      </c>
      <c r="F143" s="1">
        <v>40955</v>
      </c>
      <c r="G143" s="45">
        <v>5.055</v>
      </c>
      <c r="H143" s="16">
        <f t="shared" si="110"/>
        <v>25000</v>
      </c>
      <c r="I143" s="4">
        <f t="shared" si="116"/>
        <v>25275</v>
      </c>
      <c r="J143">
        <f t="shared" si="117"/>
        <v>7</v>
      </c>
      <c r="K143" s="16">
        <f t="shared" si="118"/>
        <v>175000</v>
      </c>
      <c r="L143" s="5">
        <f t="shared" si="119"/>
        <v>0.011</v>
      </c>
      <c r="M143" s="24">
        <f t="shared" si="120"/>
        <v>265</v>
      </c>
      <c r="Q143" s="22"/>
    </row>
    <row r="144" spans="1:17" ht="12.75">
      <c r="A144" s="1">
        <v>40954</v>
      </c>
      <c r="B144" s="25" t="s">
        <v>105</v>
      </c>
      <c r="C144" s="7" t="s">
        <v>10</v>
      </c>
      <c r="D144" s="16">
        <v>971</v>
      </c>
      <c r="E144" s="43">
        <v>25.75</v>
      </c>
      <c r="F144" s="1">
        <v>40960</v>
      </c>
      <c r="G144" s="43">
        <v>25.65</v>
      </c>
      <c r="H144" s="16">
        <f t="shared" si="110"/>
        <v>25003.25</v>
      </c>
      <c r="I144" s="4">
        <f t="shared" si="116"/>
        <v>24906.149999999998</v>
      </c>
      <c r="J144">
        <f t="shared" si="117"/>
        <v>6</v>
      </c>
      <c r="K144" s="16">
        <f t="shared" si="118"/>
        <v>150019.5</v>
      </c>
      <c r="L144" s="5">
        <f t="shared" si="119"/>
        <v>-0.0038834951456311554</v>
      </c>
      <c r="M144" s="24">
        <f t="shared" si="120"/>
        <v>-107.10000000000218</v>
      </c>
      <c r="Q144" s="22"/>
    </row>
    <row r="145" spans="1:17" ht="12.75">
      <c r="A145" s="1">
        <v>40956</v>
      </c>
      <c r="B145" s="25" t="s">
        <v>99</v>
      </c>
      <c r="C145" s="7" t="s">
        <v>10</v>
      </c>
      <c r="D145" s="16">
        <v>1316</v>
      </c>
      <c r="E145" s="44">
        <v>19</v>
      </c>
      <c r="F145" s="1">
        <v>40962</v>
      </c>
      <c r="G145" s="4">
        <v>18.76</v>
      </c>
      <c r="H145" s="16">
        <f t="shared" si="110"/>
        <v>25004</v>
      </c>
      <c r="I145" s="4">
        <f t="shared" si="116"/>
        <v>24688.160000000003</v>
      </c>
      <c r="J145">
        <f t="shared" si="117"/>
        <v>6</v>
      </c>
      <c r="K145" s="16">
        <f t="shared" si="118"/>
        <v>150024</v>
      </c>
      <c r="L145" s="5">
        <f t="shared" si="119"/>
        <v>-0.012631578947368282</v>
      </c>
      <c r="M145" s="24">
        <f t="shared" si="120"/>
        <v>-325.8399999999965</v>
      </c>
      <c r="Q145" s="22"/>
    </row>
    <row r="146" spans="1:17" ht="12.75">
      <c r="A146" s="1">
        <v>40959</v>
      </c>
      <c r="B146" s="25" t="s">
        <v>134</v>
      </c>
      <c r="C146" s="7" t="s">
        <v>10</v>
      </c>
      <c r="D146" s="16">
        <v>3981</v>
      </c>
      <c r="E146" s="43">
        <v>6.28</v>
      </c>
      <c r="F146" s="1">
        <v>40961</v>
      </c>
      <c r="G146" s="43">
        <v>6.34</v>
      </c>
      <c r="H146" s="16">
        <f t="shared" si="110"/>
        <v>25000.68</v>
      </c>
      <c r="I146" s="4">
        <f t="shared" si="116"/>
        <v>25239.54</v>
      </c>
      <c r="J146">
        <f t="shared" si="117"/>
        <v>2</v>
      </c>
      <c r="K146" s="16">
        <f t="shared" si="118"/>
        <v>50001.36</v>
      </c>
      <c r="L146" s="5">
        <f t="shared" si="119"/>
        <v>0.009554140127388559</v>
      </c>
      <c r="M146" s="24">
        <f t="shared" si="120"/>
        <v>228.8600000000006</v>
      </c>
      <c r="Q146" s="22"/>
    </row>
    <row r="147" spans="1:17" ht="12.75">
      <c r="A147" s="1">
        <v>40970</v>
      </c>
      <c r="B147" s="25" t="s">
        <v>99</v>
      </c>
      <c r="C147" s="7" t="s">
        <v>10</v>
      </c>
      <c r="D147" s="16">
        <v>1289</v>
      </c>
      <c r="E147" s="43">
        <v>19.4</v>
      </c>
      <c r="F147" s="1">
        <v>40973</v>
      </c>
      <c r="G147" s="43">
        <v>19.11</v>
      </c>
      <c r="H147" s="16">
        <f t="shared" si="110"/>
        <v>25006.6</v>
      </c>
      <c r="I147" s="4">
        <f aca="true" t="shared" si="121" ref="I147:I153">IF(F147&gt;0,G147*D147,0)</f>
        <v>24632.79</v>
      </c>
      <c r="J147">
        <f aca="true" t="shared" si="122" ref="J147:J153">IF(F147&gt;0,F147-A147,0)</f>
        <v>3</v>
      </c>
      <c r="K147" s="16">
        <f aca="true" t="shared" si="123" ref="K147:K153">H147*J147</f>
        <v>75019.79999999999</v>
      </c>
      <c r="L147" s="5">
        <f aca="true" t="shared" si="124" ref="L147:L153">IF(F147&gt;0,IF(LEFT(UPPER(C147))="S",(H147-I147)/H147,(I147-H147)/H147),0)</f>
        <v>-0.01494845360824733</v>
      </c>
      <c r="M147" s="24">
        <f aca="true" t="shared" si="125" ref="M147:M153">(H147*L147)-10</f>
        <v>-383.8099999999977</v>
      </c>
      <c r="Q147" s="22"/>
    </row>
    <row r="148" spans="1:17" ht="12.75">
      <c r="A148" s="1">
        <v>40981</v>
      </c>
      <c r="B148" s="25" t="s">
        <v>99</v>
      </c>
      <c r="C148" s="7" t="s">
        <v>10</v>
      </c>
      <c r="D148" s="16">
        <v>1282</v>
      </c>
      <c r="E148" s="43">
        <v>19.5</v>
      </c>
      <c r="F148" s="1">
        <v>40988</v>
      </c>
      <c r="G148" s="43">
        <v>19.7</v>
      </c>
      <c r="H148" s="16">
        <f t="shared" si="110"/>
        <v>24999</v>
      </c>
      <c r="I148" s="4">
        <f t="shared" si="121"/>
        <v>25255.399999999998</v>
      </c>
      <c r="J148">
        <f t="shared" si="122"/>
        <v>7</v>
      </c>
      <c r="K148" s="16">
        <f t="shared" si="123"/>
        <v>174993</v>
      </c>
      <c r="L148" s="5">
        <f t="shared" si="124"/>
        <v>0.01025641025641017</v>
      </c>
      <c r="M148" s="24">
        <f t="shared" si="125"/>
        <v>246.39999999999782</v>
      </c>
      <c r="O148" t="s">
        <v>145</v>
      </c>
      <c r="Q148" s="22"/>
    </row>
    <row r="149" spans="1:17" ht="12.75">
      <c r="A149" s="1">
        <v>40991</v>
      </c>
      <c r="B149" s="25" t="s">
        <v>39</v>
      </c>
      <c r="C149" s="7" t="s">
        <v>10</v>
      </c>
      <c r="D149" s="16">
        <v>8090</v>
      </c>
      <c r="E149" s="43">
        <v>3.09</v>
      </c>
      <c r="F149" s="1">
        <v>40996</v>
      </c>
      <c r="G149" s="43">
        <v>3.092</v>
      </c>
      <c r="H149" s="16">
        <f t="shared" si="110"/>
        <v>24998.1</v>
      </c>
      <c r="I149" s="4">
        <f t="shared" si="121"/>
        <v>25014.280000000002</v>
      </c>
      <c r="J149">
        <f t="shared" si="122"/>
        <v>5</v>
      </c>
      <c r="K149" s="16">
        <f t="shared" si="123"/>
        <v>124990.5</v>
      </c>
      <c r="L149" s="5">
        <f t="shared" si="124"/>
        <v>0.0006472491909386685</v>
      </c>
      <c r="M149" s="24">
        <f t="shared" si="125"/>
        <v>6.180000000003929</v>
      </c>
      <c r="Q149" s="22"/>
    </row>
    <row r="150" spans="1:17" ht="12.75">
      <c r="A150" s="1">
        <v>40994</v>
      </c>
      <c r="B150" s="25" t="s">
        <v>93</v>
      </c>
      <c r="C150" s="7" t="s">
        <v>10</v>
      </c>
      <c r="D150" s="16">
        <v>1871</v>
      </c>
      <c r="E150" s="43">
        <v>13.36</v>
      </c>
      <c r="F150" s="1">
        <v>41003</v>
      </c>
      <c r="G150" s="3">
        <v>12.89</v>
      </c>
      <c r="H150" s="16">
        <f t="shared" si="110"/>
        <v>24996.559999999998</v>
      </c>
      <c r="I150" s="4">
        <f t="shared" si="121"/>
        <v>24117.190000000002</v>
      </c>
      <c r="J150">
        <f t="shared" si="122"/>
        <v>9</v>
      </c>
      <c r="K150" s="16">
        <f t="shared" si="123"/>
        <v>224969.03999999998</v>
      </c>
      <c r="L150" s="5">
        <f t="shared" si="124"/>
        <v>-0.035179640718562694</v>
      </c>
      <c r="M150" s="24">
        <f t="shared" si="125"/>
        <v>-889.3699999999955</v>
      </c>
      <c r="Q150" s="22"/>
    </row>
    <row r="151" spans="1:17" ht="12.75">
      <c r="A151" s="1">
        <v>41016</v>
      </c>
      <c r="B151" s="25" t="s">
        <v>137</v>
      </c>
      <c r="C151" s="7" t="s">
        <v>10</v>
      </c>
      <c r="D151" s="16">
        <v>290</v>
      </c>
      <c r="E151" s="43">
        <v>86</v>
      </c>
      <c r="F151" s="1">
        <v>41019</v>
      </c>
      <c r="G151" s="43">
        <v>84.9</v>
      </c>
      <c r="H151" s="16">
        <f t="shared" si="110"/>
        <v>24940</v>
      </c>
      <c r="I151" s="4">
        <f t="shared" si="121"/>
        <v>24621</v>
      </c>
      <c r="J151">
        <f t="shared" si="122"/>
        <v>3</v>
      </c>
      <c r="K151" s="16">
        <f t="shared" si="123"/>
        <v>74820</v>
      </c>
      <c r="L151" s="5">
        <f t="shared" si="124"/>
        <v>-0.012790697674418604</v>
      </c>
      <c r="M151" s="24">
        <f t="shared" si="125"/>
        <v>-329</v>
      </c>
      <c r="Q151" s="22"/>
    </row>
    <row r="152" spans="1:17" ht="12.75">
      <c r="A152" s="1">
        <v>41037</v>
      </c>
      <c r="B152" s="25" t="s">
        <v>39</v>
      </c>
      <c r="C152" s="7" t="s">
        <v>10</v>
      </c>
      <c r="D152" s="16">
        <v>8333</v>
      </c>
      <c r="E152" s="43">
        <v>3</v>
      </c>
      <c r="F152" s="1">
        <v>41044</v>
      </c>
      <c r="G152" s="2">
        <v>2.895</v>
      </c>
      <c r="H152" s="16">
        <f t="shared" si="110"/>
        <v>24999</v>
      </c>
      <c r="I152" s="4">
        <f t="shared" si="121"/>
        <v>24124.035</v>
      </c>
      <c r="J152">
        <f t="shared" si="122"/>
        <v>7</v>
      </c>
      <c r="K152" s="16">
        <f t="shared" si="123"/>
        <v>174993</v>
      </c>
      <c r="L152" s="5">
        <f t="shared" si="124"/>
        <v>-0.035</v>
      </c>
      <c r="M152" s="24">
        <f t="shared" si="125"/>
        <v>-884.965</v>
      </c>
      <c r="Q152" s="22"/>
    </row>
    <row r="153" spans="1:17" ht="12.75">
      <c r="A153" s="1">
        <v>41038</v>
      </c>
      <c r="B153" s="25" t="s">
        <v>76</v>
      </c>
      <c r="C153" s="7" t="s">
        <v>22</v>
      </c>
      <c r="D153" s="16">
        <v>2596</v>
      </c>
      <c r="E153" s="43">
        <v>9.53</v>
      </c>
      <c r="F153" s="1">
        <v>41044</v>
      </c>
      <c r="G153" s="43">
        <v>9</v>
      </c>
      <c r="H153" s="16">
        <f t="shared" si="110"/>
        <v>24739.879999999997</v>
      </c>
      <c r="I153" s="4">
        <f t="shared" si="121"/>
        <v>23364</v>
      </c>
      <c r="J153">
        <f t="shared" si="122"/>
        <v>6</v>
      </c>
      <c r="K153" s="16">
        <f t="shared" si="123"/>
        <v>148439.27999999997</v>
      </c>
      <c r="L153" s="5">
        <f t="shared" si="124"/>
        <v>0.05561385099685195</v>
      </c>
      <c r="M153" s="24">
        <f t="shared" si="125"/>
        <v>1365.8799999999974</v>
      </c>
      <c r="Q153" s="22"/>
    </row>
    <row r="154" spans="1:17" ht="12.75">
      <c r="A154" s="1">
        <v>41050</v>
      </c>
      <c r="B154" s="25" t="s">
        <v>53</v>
      </c>
      <c r="C154" s="7" t="s">
        <v>10</v>
      </c>
      <c r="D154" s="16">
        <v>116822</v>
      </c>
      <c r="E154" s="45">
        <v>0.214</v>
      </c>
      <c r="F154" s="1">
        <v>41052</v>
      </c>
      <c r="G154" s="45">
        <v>0.2127</v>
      </c>
      <c r="H154" s="16">
        <f t="shared" si="110"/>
        <v>24999.908</v>
      </c>
      <c r="I154" s="4">
        <f aca="true" t="shared" si="126" ref="I154:I159">IF(F154&gt;0,G154*D154,0)</f>
        <v>24848.0394</v>
      </c>
      <c r="J154">
        <f aca="true" t="shared" si="127" ref="J154:J159">IF(F154&gt;0,F154-A154,0)</f>
        <v>2</v>
      </c>
      <c r="K154" s="16">
        <f aca="true" t="shared" si="128" ref="K154:K159">H154*J154</f>
        <v>49999.816</v>
      </c>
      <c r="L154" s="5">
        <f aca="true" t="shared" si="129" ref="L154:L159">IF(F154&gt;0,IF(LEFT(UPPER(C154))="S",(H154-I154)/H154,(I154-H154)/H154),0)</f>
        <v>-0.006074766355140105</v>
      </c>
      <c r="M154" s="24">
        <f aca="true" t="shared" si="130" ref="M154:M159">(H154*L154)-10</f>
        <v>-161.86859999999797</v>
      </c>
      <c r="Q154" s="22"/>
    </row>
    <row r="155" spans="1:17" ht="12.75">
      <c r="A155" s="1">
        <v>41053</v>
      </c>
      <c r="B155" s="25" t="s">
        <v>67</v>
      </c>
      <c r="C155" s="7" t="s">
        <v>10</v>
      </c>
      <c r="D155" s="16">
        <v>6394</v>
      </c>
      <c r="E155" s="45">
        <v>3.91</v>
      </c>
      <c r="F155" s="1">
        <v>41057</v>
      </c>
      <c r="G155" s="45">
        <v>3.98</v>
      </c>
      <c r="H155" s="16">
        <f t="shared" si="110"/>
        <v>25000.54</v>
      </c>
      <c r="I155" s="4">
        <f t="shared" si="126"/>
        <v>25448.12</v>
      </c>
      <c r="J155">
        <f t="shared" si="127"/>
        <v>4</v>
      </c>
      <c r="K155" s="16">
        <f t="shared" si="128"/>
        <v>100002.16</v>
      </c>
      <c r="L155" s="5">
        <f t="shared" si="129"/>
        <v>0.01790281329923266</v>
      </c>
      <c r="M155" s="24">
        <f t="shared" si="130"/>
        <v>437.5799999999981</v>
      </c>
      <c r="Q155" s="22"/>
    </row>
    <row r="156" spans="1:17" ht="12.75">
      <c r="A156" s="1">
        <v>41059</v>
      </c>
      <c r="B156" s="25" t="s">
        <v>53</v>
      </c>
      <c r="C156" s="7" t="s">
        <v>22</v>
      </c>
      <c r="D156" s="16">
        <v>125000</v>
      </c>
      <c r="E156" s="46">
        <v>0.2</v>
      </c>
      <c r="F156" s="1">
        <v>41064</v>
      </c>
      <c r="G156" s="45">
        <v>0.207</v>
      </c>
      <c r="H156" s="16">
        <f t="shared" si="110"/>
        <v>25000</v>
      </c>
      <c r="I156" s="4">
        <f t="shared" si="126"/>
        <v>25875</v>
      </c>
      <c r="J156">
        <f t="shared" si="127"/>
        <v>5</v>
      </c>
      <c r="K156" s="16">
        <f t="shared" si="128"/>
        <v>125000</v>
      </c>
      <c r="L156" s="5">
        <f t="shared" si="129"/>
        <v>-0.035</v>
      </c>
      <c r="M156" s="24">
        <f t="shared" si="130"/>
        <v>-885.0000000000001</v>
      </c>
      <c r="Q156" s="22"/>
    </row>
    <row r="157" spans="1:17" ht="12.75">
      <c r="A157" s="1">
        <v>41060</v>
      </c>
      <c r="B157" s="25" t="s">
        <v>135</v>
      </c>
      <c r="C157" s="7" t="s">
        <v>10</v>
      </c>
      <c r="D157" s="16">
        <v>39063</v>
      </c>
      <c r="E157" s="43">
        <v>0.64</v>
      </c>
      <c r="F157" s="1">
        <v>41071</v>
      </c>
      <c r="G157" s="43">
        <v>0.6325</v>
      </c>
      <c r="H157" s="16">
        <f>E157*D157</f>
        <v>25000.32</v>
      </c>
      <c r="I157" s="4">
        <f t="shared" si="126"/>
        <v>24707.3475</v>
      </c>
      <c r="J157">
        <f t="shared" si="127"/>
        <v>11</v>
      </c>
      <c r="K157" s="16">
        <f t="shared" si="128"/>
        <v>275003.52</v>
      </c>
      <c r="L157" s="5">
        <f t="shared" si="129"/>
        <v>-0.011718749999999995</v>
      </c>
      <c r="M157" s="24">
        <f t="shared" si="130"/>
        <v>-302.97249999999985</v>
      </c>
      <c r="Q157" s="22"/>
    </row>
    <row r="158" spans="1:17" ht="12.75">
      <c r="A158" s="1">
        <v>41061</v>
      </c>
      <c r="B158" s="25" t="s">
        <v>134</v>
      </c>
      <c r="C158" s="7" t="s">
        <v>10</v>
      </c>
      <c r="D158" s="16">
        <v>7436</v>
      </c>
      <c r="E158" s="43">
        <v>3.362</v>
      </c>
      <c r="F158" s="1">
        <v>41067</v>
      </c>
      <c r="G158" s="43">
        <v>3.8</v>
      </c>
      <c r="H158" s="16">
        <f t="shared" si="110"/>
        <v>24999.832000000002</v>
      </c>
      <c r="I158" s="4">
        <f t="shared" si="126"/>
        <v>28256.8</v>
      </c>
      <c r="J158">
        <f t="shared" si="127"/>
        <v>6</v>
      </c>
      <c r="K158" s="16">
        <f t="shared" si="128"/>
        <v>149998.99200000003</v>
      </c>
      <c r="L158" s="5">
        <f t="shared" si="129"/>
        <v>0.1302795954788815</v>
      </c>
      <c r="M158" s="24">
        <f t="shared" si="130"/>
        <v>3246.967999999997</v>
      </c>
      <c r="Q158" s="22"/>
    </row>
    <row r="159" spans="1:17" ht="12.75">
      <c r="A159" s="1">
        <v>41065</v>
      </c>
      <c r="B159" s="25" t="s">
        <v>72</v>
      </c>
      <c r="C159" s="7" t="s">
        <v>10</v>
      </c>
      <c r="D159" s="16">
        <v>9470</v>
      </c>
      <c r="E159" s="43">
        <v>2.64</v>
      </c>
      <c r="F159" s="1">
        <v>41071</v>
      </c>
      <c r="G159" s="2">
        <v>2.548</v>
      </c>
      <c r="H159" s="16">
        <f t="shared" si="110"/>
        <v>25000.800000000003</v>
      </c>
      <c r="I159" s="4">
        <f t="shared" si="126"/>
        <v>24129.56</v>
      </c>
      <c r="J159">
        <f t="shared" si="127"/>
        <v>6</v>
      </c>
      <c r="K159" s="16">
        <f t="shared" si="128"/>
        <v>150004.80000000002</v>
      </c>
      <c r="L159" s="5">
        <f t="shared" si="129"/>
        <v>-0.034848484848484906</v>
      </c>
      <c r="M159" s="24">
        <f t="shared" si="130"/>
        <v>-881.2400000000016</v>
      </c>
      <c r="Q159" s="22"/>
    </row>
    <row r="160" spans="1:17" ht="12.75">
      <c r="A160" s="1">
        <v>41080</v>
      </c>
      <c r="B160" s="25" t="s">
        <v>53</v>
      </c>
      <c r="C160" s="7" t="s">
        <v>10</v>
      </c>
      <c r="D160" s="16">
        <v>132275</v>
      </c>
      <c r="E160" s="45">
        <v>0.189</v>
      </c>
      <c r="F160" s="1">
        <v>41081</v>
      </c>
      <c r="G160" s="4">
        <v>0.21</v>
      </c>
      <c r="H160" s="16">
        <f t="shared" si="110"/>
        <v>24999.975</v>
      </c>
      <c r="I160" s="4">
        <f aca="true" t="shared" si="131" ref="I160:I165">IF(F160&gt;0,G160*D160,0)</f>
        <v>27777.75</v>
      </c>
      <c r="J160">
        <f aca="true" t="shared" si="132" ref="J160:J165">IF(F160&gt;0,F160-A160,0)</f>
        <v>1</v>
      </c>
      <c r="K160" s="16">
        <f aca="true" t="shared" si="133" ref="K160:K165">H160*J160</f>
        <v>24999.975</v>
      </c>
      <c r="L160" s="5">
        <f aca="true" t="shared" si="134" ref="L160:L165">IF(F160&gt;0,IF(LEFT(UPPER(C160))="S",(H160-I160)/H160,(I160-H160)/H160),0)</f>
        <v>0.11111111111111117</v>
      </c>
      <c r="M160" s="24">
        <f aca="true" t="shared" si="135" ref="M160:M165">(H160*L160)-10</f>
        <v>2767.7750000000015</v>
      </c>
      <c r="Q160" s="22"/>
    </row>
    <row r="161" spans="1:17" ht="12.75">
      <c r="A161" s="1">
        <v>41082</v>
      </c>
      <c r="B161" s="25" t="s">
        <v>65</v>
      </c>
      <c r="C161" s="7" t="s">
        <v>22</v>
      </c>
      <c r="D161" s="16">
        <v>7813</v>
      </c>
      <c r="E161" s="46">
        <v>3.2</v>
      </c>
      <c r="F161" s="1">
        <v>41085</v>
      </c>
      <c r="G161" s="3">
        <v>3</v>
      </c>
      <c r="H161" s="16">
        <f t="shared" si="110"/>
        <v>25001.600000000002</v>
      </c>
      <c r="I161" s="4">
        <f t="shared" si="131"/>
        <v>23439</v>
      </c>
      <c r="J161">
        <f t="shared" si="132"/>
        <v>3</v>
      </c>
      <c r="K161" s="16">
        <f t="shared" si="133"/>
        <v>75004.8</v>
      </c>
      <c r="L161" s="5">
        <f t="shared" si="134"/>
        <v>0.06250000000000008</v>
      </c>
      <c r="M161" s="24">
        <f t="shared" si="135"/>
        <v>1552.6000000000022</v>
      </c>
      <c r="Q161" s="22"/>
    </row>
    <row r="162" spans="1:17" ht="12.75">
      <c r="A162" s="1">
        <v>41099</v>
      </c>
      <c r="B162" s="25" t="s">
        <v>53</v>
      </c>
      <c r="C162" s="7" t="s">
        <v>22</v>
      </c>
      <c r="D162" s="16">
        <v>138888</v>
      </c>
      <c r="E162" s="43">
        <v>0.18</v>
      </c>
      <c r="F162" s="1">
        <v>41103</v>
      </c>
      <c r="G162" s="43">
        <v>0.1823</v>
      </c>
      <c r="H162" s="16">
        <f t="shared" si="110"/>
        <v>24999.84</v>
      </c>
      <c r="I162" s="4">
        <f t="shared" si="131"/>
        <v>25319.2824</v>
      </c>
      <c r="J162">
        <f t="shared" si="132"/>
        <v>4</v>
      </c>
      <c r="K162" s="16">
        <f t="shared" si="133"/>
        <v>99999.36</v>
      </c>
      <c r="L162" s="5">
        <f t="shared" si="134"/>
        <v>-0.012777777777777773</v>
      </c>
      <c r="M162" s="24">
        <f t="shared" si="135"/>
        <v>-329.4423999999999</v>
      </c>
      <c r="Q162" s="22"/>
    </row>
    <row r="163" spans="1:17" ht="12.75">
      <c r="A163" s="1">
        <v>41100</v>
      </c>
      <c r="B163" s="25" t="s">
        <v>50</v>
      </c>
      <c r="C163" s="7" t="s">
        <v>22</v>
      </c>
      <c r="D163" s="16">
        <v>64935</v>
      </c>
      <c r="E163" s="45">
        <v>0.385</v>
      </c>
      <c r="F163" s="1">
        <v>41108</v>
      </c>
      <c r="G163" s="45">
        <v>0.355</v>
      </c>
      <c r="H163" s="16">
        <f t="shared" si="110"/>
        <v>24999.975000000002</v>
      </c>
      <c r="I163" s="4">
        <f t="shared" si="131"/>
        <v>23051.925</v>
      </c>
      <c r="J163">
        <f t="shared" si="132"/>
        <v>8</v>
      </c>
      <c r="K163" s="16">
        <f t="shared" si="133"/>
        <v>199999.80000000002</v>
      </c>
      <c r="L163" s="5">
        <f t="shared" si="134"/>
        <v>0.07792207792207803</v>
      </c>
      <c r="M163" s="24">
        <f t="shared" si="135"/>
        <v>1938.050000000003</v>
      </c>
      <c r="Q163" s="22"/>
    </row>
    <row r="164" spans="1:17" ht="12.75">
      <c r="A164" s="1">
        <v>41106</v>
      </c>
      <c r="B164" s="25" t="s">
        <v>132</v>
      </c>
      <c r="C164" s="7" t="s">
        <v>10</v>
      </c>
      <c r="D164" s="16">
        <v>44405</v>
      </c>
      <c r="E164" s="45">
        <v>0.563</v>
      </c>
      <c r="F164" s="1">
        <v>41109</v>
      </c>
      <c r="G164" s="45">
        <v>0.543</v>
      </c>
      <c r="H164" s="16">
        <f t="shared" si="110"/>
        <v>25000.014999999996</v>
      </c>
      <c r="I164" s="4">
        <f t="shared" si="131"/>
        <v>24111.915</v>
      </c>
      <c r="J164">
        <f t="shared" si="132"/>
        <v>3</v>
      </c>
      <c r="K164" s="16">
        <f t="shared" si="133"/>
        <v>75000.04499999998</v>
      </c>
      <c r="L164" s="5">
        <f t="shared" si="134"/>
        <v>-0.03552397868561259</v>
      </c>
      <c r="M164" s="24">
        <f t="shared" si="135"/>
        <v>-898.0999999999949</v>
      </c>
      <c r="Q164" s="22"/>
    </row>
    <row r="165" spans="1:17" ht="12.75">
      <c r="A165" s="1">
        <v>41116</v>
      </c>
      <c r="B165" s="25" t="s">
        <v>113</v>
      </c>
      <c r="C165" s="7" t="s">
        <v>10</v>
      </c>
      <c r="D165" s="16">
        <v>3311</v>
      </c>
      <c r="E165" s="45">
        <v>7.55</v>
      </c>
      <c r="F165" s="1">
        <v>41120</v>
      </c>
      <c r="G165" s="4">
        <v>8</v>
      </c>
      <c r="H165" s="16">
        <f t="shared" si="110"/>
        <v>24998.05</v>
      </c>
      <c r="I165" s="4">
        <f t="shared" si="131"/>
        <v>26488</v>
      </c>
      <c r="J165">
        <f t="shared" si="132"/>
        <v>4</v>
      </c>
      <c r="K165" s="16">
        <f t="shared" si="133"/>
        <v>99992.2</v>
      </c>
      <c r="L165" s="5">
        <f t="shared" si="134"/>
        <v>0.05960264900662255</v>
      </c>
      <c r="M165" s="24">
        <f t="shared" si="135"/>
        <v>1479.9500000000007</v>
      </c>
      <c r="Q165" s="22"/>
    </row>
    <row r="166" spans="1:17" ht="12.75">
      <c r="A166" s="1">
        <v>41120</v>
      </c>
      <c r="B166" s="25" t="s">
        <v>43</v>
      </c>
      <c r="C166" s="7" t="s">
        <v>10</v>
      </c>
      <c r="D166" s="16">
        <v>1562</v>
      </c>
      <c r="E166" s="44">
        <v>16</v>
      </c>
      <c r="F166" s="1">
        <v>41123</v>
      </c>
      <c r="G166" s="4">
        <v>15.67</v>
      </c>
      <c r="H166" s="16">
        <f t="shared" si="110"/>
        <v>24992</v>
      </c>
      <c r="I166" s="4">
        <f aca="true" t="shared" si="136" ref="I166:I172">IF(F166&gt;0,G166*D166,0)</f>
        <v>24476.54</v>
      </c>
      <c r="J166">
        <f aca="true" t="shared" si="137" ref="J166:J171">IF(F166&gt;0,F166-A166,0)</f>
        <v>3</v>
      </c>
      <c r="K166" s="16">
        <f aca="true" t="shared" si="138" ref="K166:K171">H166*J166</f>
        <v>74976</v>
      </c>
      <c r="L166" s="5">
        <f aca="true" t="shared" si="139" ref="L166:L172">IF(F166&gt;0,IF(LEFT(UPPER(C166))="S",(H166-I166)/H166,(I166-H166)/H166),0)</f>
        <v>-0.020624999999999966</v>
      </c>
      <c r="M166" s="24">
        <f aca="true" t="shared" si="140" ref="M166:M172">(H166*L166)-10</f>
        <v>-525.4599999999991</v>
      </c>
      <c r="Q166" s="22"/>
    </row>
    <row r="167" spans="1:17" ht="12.75">
      <c r="A167" s="1">
        <v>41155</v>
      </c>
      <c r="B167" s="25" t="s">
        <v>134</v>
      </c>
      <c r="C167" s="7" t="s">
        <v>10</v>
      </c>
      <c r="D167" s="16">
        <v>5682</v>
      </c>
      <c r="E167" s="46">
        <v>4.4</v>
      </c>
      <c r="F167" s="1">
        <v>41159</v>
      </c>
      <c r="G167" s="43">
        <v>4.99</v>
      </c>
      <c r="H167" s="16">
        <f t="shared" si="110"/>
        <v>25000.800000000003</v>
      </c>
      <c r="I167" s="4">
        <f t="shared" si="136"/>
        <v>28353.18</v>
      </c>
      <c r="J167">
        <f t="shared" si="137"/>
        <v>4</v>
      </c>
      <c r="K167" s="16">
        <f t="shared" si="138"/>
        <v>100003.20000000001</v>
      </c>
      <c r="L167" s="5">
        <f t="shared" si="139"/>
        <v>0.13409090909090898</v>
      </c>
      <c r="M167" s="24">
        <f t="shared" si="140"/>
        <v>3342.379999999998</v>
      </c>
      <c r="Q167" s="22"/>
    </row>
    <row r="168" spans="1:17" ht="12.75">
      <c r="A168" s="1">
        <v>41162</v>
      </c>
      <c r="B168" s="25" t="s">
        <v>138</v>
      </c>
      <c r="C168" s="7" t="s">
        <v>10</v>
      </c>
      <c r="D168" s="16">
        <v>35714</v>
      </c>
      <c r="E168" s="46">
        <v>0.7</v>
      </c>
      <c r="F168" s="1">
        <v>41164</v>
      </c>
      <c r="G168" s="43">
        <v>0.75</v>
      </c>
      <c r="H168" s="16">
        <f t="shared" si="110"/>
        <v>24999.8</v>
      </c>
      <c r="I168" s="4">
        <f t="shared" si="136"/>
        <v>26785.5</v>
      </c>
      <c r="J168">
        <f t="shared" si="137"/>
        <v>2</v>
      </c>
      <c r="K168" s="16">
        <f t="shared" si="138"/>
        <v>49999.6</v>
      </c>
      <c r="L168" s="5">
        <f t="shared" si="139"/>
        <v>0.07142857142857147</v>
      </c>
      <c r="M168" s="24">
        <f t="shared" si="140"/>
        <v>1775.700000000001</v>
      </c>
      <c r="Q168" s="22"/>
    </row>
    <row r="169" spans="1:17" ht="12.75">
      <c r="A169" s="1">
        <v>41164</v>
      </c>
      <c r="B169" s="25" t="s">
        <v>39</v>
      </c>
      <c r="C169" s="7" t="s">
        <v>10</v>
      </c>
      <c r="D169" s="16">
        <v>7987</v>
      </c>
      <c r="E169" s="43">
        <v>3.13</v>
      </c>
      <c r="F169" s="1">
        <v>41194</v>
      </c>
      <c r="G169" s="43">
        <v>3.322</v>
      </c>
      <c r="H169" s="16">
        <f t="shared" si="110"/>
        <v>24999.309999999998</v>
      </c>
      <c r="I169" s="4">
        <f t="shared" si="136"/>
        <v>26532.814000000002</v>
      </c>
      <c r="J169">
        <f t="shared" si="137"/>
        <v>30</v>
      </c>
      <c r="K169" s="16">
        <f t="shared" si="138"/>
        <v>749979.2999999999</v>
      </c>
      <c r="L169" s="5">
        <f t="shared" si="139"/>
        <v>0.06134185303514395</v>
      </c>
      <c r="M169" s="24">
        <f t="shared" si="140"/>
        <v>1523.5040000000045</v>
      </c>
      <c r="Q169" s="22"/>
    </row>
    <row r="170" spans="1:17" ht="12.75">
      <c r="A170" s="1">
        <v>41184</v>
      </c>
      <c r="B170" s="25" t="s">
        <v>43</v>
      </c>
      <c r="C170" s="7" t="s">
        <v>10</v>
      </c>
      <c r="D170" s="16">
        <v>1420</v>
      </c>
      <c r="E170" s="43">
        <v>17.6</v>
      </c>
      <c r="F170" s="1">
        <v>41194</v>
      </c>
      <c r="G170" s="43">
        <v>17.23</v>
      </c>
      <c r="H170" s="16">
        <f t="shared" si="110"/>
        <v>24992.000000000004</v>
      </c>
      <c r="I170" s="4">
        <f t="shared" si="136"/>
        <v>24466.600000000002</v>
      </c>
      <c r="J170">
        <f t="shared" si="137"/>
        <v>10</v>
      </c>
      <c r="K170" s="16">
        <f t="shared" si="138"/>
        <v>249920.00000000003</v>
      </c>
      <c r="L170" s="5">
        <f t="shared" si="139"/>
        <v>-0.02102272727272733</v>
      </c>
      <c r="M170" s="24">
        <f t="shared" si="140"/>
        <v>-535.4000000000015</v>
      </c>
      <c r="Q170" s="22"/>
    </row>
    <row r="171" spans="1:17" ht="12.75">
      <c r="A171" s="1">
        <v>41185</v>
      </c>
      <c r="B171" s="25" t="s">
        <v>99</v>
      </c>
      <c r="C171" s="7" t="s">
        <v>10</v>
      </c>
      <c r="D171" s="16">
        <v>1228</v>
      </c>
      <c r="E171" s="43">
        <v>20.35</v>
      </c>
      <c r="F171" s="1">
        <v>41192</v>
      </c>
      <c r="G171" s="43">
        <v>20.5</v>
      </c>
      <c r="H171" s="16">
        <f t="shared" si="110"/>
        <v>24989.800000000003</v>
      </c>
      <c r="I171" s="4">
        <f t="shared" si="136"/>
        <v>25174</v>
      </c>
      <c r="J171">
        <f t="shared" si="137"/>
        <v>7</v>
      </c>
      <c r="K171" s="16">
        <f t="shared" si="138"/>
        <v>174928.60000000003</v>
      </c>
      <c r="L171" s="5">
        <f t="shared" si="139"/>
        <v>0.007371007371007253</v>
      </c>
      <c r="M171" s="24">
        <f t="shared" si="140"/>
        <v>174.1999999999971</v>
      </c>
      <c r="Q171" s="22"/>
    </row>
    <row r="172" spans="1:17" ht="12.75">
      <c r="A172" s="1">
        <v>41198</v>
      </c>
      <c r="B172" s="25" t="s">
        <v>39</v>
      </c>
      <c r="C172" s="7" t="s">
        <v>10</v>
      </c>
      <c r="D172" s="16">
        <v>7440</v>
      </c>
      <c r="E172" s="43">
        <v>3.36</v>
      </c>
      <c r="F172" s="1">
        <v>41199</v>
      </c>
      <c r="G172" s="3">
        <v>3.242</v>
      </c>
      <c r="H172" s="16">
        <f t="shared" si="110"/>
        <v>24998.399999999998</v>
      </c>
      <c r="I172" s="4">
        <f t="shared" si="136"/>
        <v>24120.48</v>
      </c>
      <c r="J172">
        <f aca="true" t="shared" si="141" ref="J172:J177">IF(F172&gt;0,F172-A172,0)</f>
        <v>1</v>
      </c>
      <c r="K172" s="16">
        <f aca="true" t="shared" si="142" ref="K172:K177">H172*J172</f>
        <v>24998.399999999998</v>
      </c>
      <c r="L172" s="5">
        <f t="shared" si="139"/>
        <v>-0.03511904761904755</v>
      </c>
      <c r="M172" s="24">
        <f t="shared" si="140"/>
        <v>-887.9199999999981</v>
      </c>
      <c r="Q172" s="22"/>
    </row>
    <row r="173" spans="1:17" ht="12.75">
      <c r="A173" s="1">
        <v>41199</v>
      </c>
      <c r="B173" s="25" t="s">
        <v>56</v>
      </c>
      <c r="C173" s="7" t="s">
        <v>10</v>
      </c>
      <c r="D173" s="16">
        <v>5643</v>
      </c>
      <c r="E173" s="43">
        <v>4.43</v>
      </c>
      <c r="F173" s="1">
        <v>41211</v>
      </c>
      <c r="G173" s="43">
        <v>4.332</v>
      </c>
      <c r="H173" s="16">
        <f t="shared" si="110"/>
        <v>24998.489999999998</v>
      </c>
      <c r="I173" s="4">
        <f aca="true" t="shared" si="143" ref="I173:I179">IF(F173&gt;0,G173*D173,0)</f>
        <v>24445.476</v>
      </c>
      <c r="J173">
        <f t="shared" si="141"/>
        <v>12</v>
      </c>
      <c r="K173" s="16">
        <f t="shared" si="142"/>
        <v>299981.88</v>
      </c>
      <c r="L173" s="5">
        <f aca="true" t="shared" si="144" ref="L173:L179">IF(F173&gt;0,IF(LEFT(UPPER(C173))="S",(H173-I173)/H173,(I173-H173)/H173),0)</f>
        <v>-0.022121896162528187</v>
      </c>
      <c r="M173" s="24">
        <f aca="true" t="shared" si="145" ref="M173:M179">(H173*L173)-10</f>
        <v>-563.0139999999992</v>
      </c>
      <c r="Q173" s="22"/>
    </row>
    <row r="174" spans="1:17" ht="12.75">
      <c r="A174" s="1">
        <v>41205</v>
      </c>
      <c r="B174" s="25" t="s">
        <v>140</v>
      </c>
      <c r="C174" s="7" t="s">
        <v>22</v>
      </c>
      <c r="D174" s="16">
        <v>1567</v>
      </c>
      <c r="E174" s="43">
        <v>15.95</v>
      </c>
      <c r="F174" s="1">
        <v>41212</v>
      </c>
      <c r="G174" s="43">
        <v>15.88</v>
      </c>
      <c r="H174" s="16">
        <f t="shared" si="110"/>
        <v>24993.649999999998</v>
      </c>
      <c r="I174" s="4">
        <f t="shared" si="143"/>
        <v>24883.960000000003</v>
      </c>
      <c r="J174">
        <f t="shared" si="141"/>
        <v>7</v>
      </c>
      <c r="K174" s="16">
        <f t="shared" si="142"/>
        <v>174955.55</v>
      </c>
      <c r="L174" s="5">
        <f t="shared" si="144"/>
        <v>0.004388714733542122</v>
      </c>
      <c r="M174" s="24">
        <f t="shared" si="145"/>
        <v>99.68999999999505</v>
      </c>
      <c r="Q174" s="22"/>
    </row>
    <row r="175" spans="1:17" ht="12.75">
      <c r="A175" s="1">
        <v>41213</v>
      </c>
      <c r="B175" s="25" t="s">
        <v>44</v>
      </c>
      <c r="C175" s="7" t="s">
        <v>22</v>
      </c>
      <c r="D175" s="16">
        <v>63291</v>
      </c>
      <c r="E175" s="45">
        <v>0.395</v>
      </c>
      <c r="F175" s="1">
        <v>41221</v>
      </c>
      <c r="G175" s="3">
        <v>0.3812</v>
      </c>
      <c r="H175" s="16">
        <f t="shared" si="110"/>
        <v>24999.945</v>
      </c>
      <c r="I175" s="4">
        <f t="shared" si="143"/>
        <v>24126.529199999997</v>
      </c>
      <c r="J175">
        <f t="shared" si="141"/>
        <v>8</v>
      </c>
      <c r="K175" s="16">
        <f t="shared" si="142"/>
        <v>199999.56</v>
      </c>
      <c r="L175" s="5">
        <f t="shared" si="144"/>
        <v>0.03493670886075959</v>
      </c>
      <c r="M175" s="24">
        <f t="shared" si="145"/>
        <v>863.4158000000025</v>
      </c>
      <c r="Q175" s="22"/>
    </row>
    <row r="176" spans="1:17" ht="12.75">
      <c r="A176" s="1">
        <v>41215</v>
      </c>
      <c r="B176" s="25" t="s">
        <v>73</v>
      </c>
      <c r="C176" s="7" t="s">
        <v>10</v>
      </c>
      <c r="D176" s="16">
        <v>6443</v>
      </c>
      <c r="E176" s="43">
        <v>3.88</v>
      </c>
      <c r="F176" s="1">
        <v>41220</v>
      </c>
      <c r="G176" s="43">
        <v>3.764</v>
      </c>
      <c r="H176" s="16">
        <f t="shared" si="110"/>
        <v>24998.84</v>
      </c>
      <c r="I176" s="4">
        <f t="shared" si="143"/>
        <v>24251.451999999997</v>
      </c>
      <c r="J176">
        <f t="shared" si="141"/>
        <v>5</v>
      </c>
      <c r="K176" s="16">
        <f t="shared" si="142"/>
        <v>124994.2</v>
      </c>
      <c r="L176" s="5">
        <f t="shared" si="144"/>
        <v>-0.02989690721649495</v>
      </c>
      <c r="M176" s="24">
        <f t="shared" si="145"/>
        <v>-757.3880000000026</v>
      </c>
      <c r="Q176" s="22"/>
    </row>
    <row r="177" spans="1:17" ht="12.75">
      <c r="A177" s="1">
        <v>41219</v>
      </c>
      <c r="B177" s="25" t="s">
        <v>67</v>
      </c>
      <c r="C177" s="7" t="s">
        <v>10</v>
      </c>
      <c r="D177" s="16">
        <v>6793</v>
      </c>
      <c r="E177" s="43">
        <v>3.68</v>
      </c>
      <c r="F177" s="1">
        <v>41220</v>
      </c>
      <c r="G177" s="43">
        <v>3.55</v>
      </c>
      <c r="H177" s="16">
        <f t="shared" si="110"/>
        <v>24998.24</v>
      </c>
      <c r="I177" s="4">
        <f t="shared" si="143"/>
        <v>24115.149999999998</v>
      </c>
      <c r="J177">
        <f t="shared" si="141"/>
        <v>1</v>
      </c>
      <c r="K177" s="16">
        <f t="shared" si="142"/>
        <v>24998.24</v>
      </c>
      <c r="L177" s="5">
        <f t="shared" si="144"/>
        <v>-0.03532608695652189</v>
      </c>
      <c r="M177" s="24">
        <f t="shared" si="145"/>
        <v>-893.0900000000038</v>
      </c>
      <c r="Q177" s="22"/>
    </row>
    <row r="178" spans="1:17" ht="12.75">
      <c r="A178" s="1">
        <v>41255</v>
      </c>
      <c r="B178" s="25" t="s">
        <v>53</v>
      </c>
      <c r="C178" s="7" t="s">
        <v>10</v>
      </c>
      <c r="D178" s="16">
        <v>125000</v>
      </c>
      <c r="E178" s="43">
        <v>0.2</v>
      </c>
      <c r="F178" s="1">
        <v>41261</v>
      </c>
      <c r="G178" s="43">
        <v>0.22</v>
      </c>
      <c r="H178" s="16">
        <f t="shared" si="110"/>
        <v>25000</v>
      </c>
      <c r="I178" s="4">
        <f t="shared" si="143"/>
        <v>27500</v>
      </c>
      <c r="J178">
        <f aca="true" t="shared" si="146" ref="J178:J183">IF(F178&gt;0,F178-A178,0)</f>
        <v>6</v>
      </c>
      <c r="K178" s="16">
        <f aca="true" t="shared" si="147" ref="K178:K183">H178*J178</f>
        <v>150000</v>
      </c>
      <c r="L178" s="5">
        <f t="shared" si="144"/>
        <v>0.1</v>
      </c>
      <c r="M178" s="24">
        <f t="shared" si="145"/>
        <v>2490</v>
      </c>
      <c r="Q178" s="22"/>
    </row>
    <row r="179" spans="1:17" ht="12.75">
      <c r="A179" s="1">
        <v>41261</v>
      </c>
      <c r="B179" s="25" t="s">
        <v>120</v>
      </c>
      <c r="C179" s="7" t="s">
        <v>10</v>
      </c>
      <c r="D179" s="16">
        <v>7678</v>
      </c>
      <c r="E179" s="45">
        <v>3.256</v>
      </c>
      <c r="F179" s="1">
        <v>41262</v>
      </c>
      <c r="G179" s="3">
        <v>3.5</v>
      </c>
      <c r="H179" s="16">
        <f t="shared" si="110"/>
        <v>24999.568</v>
      </c>
      <c r="I179" s="4">
        <f t="shared" si="143"/>
        <v>26873</v>
      </c>
      <c r="J179">
        <f t="shared" si="146"/>
        <v>1</v>
      </c>
      <c r="K179" s="16">
        <f t="shared" si="147"/>
        <v>24999.568</v>
      </c>
      <c r="L179" s="5">
        <f t="shared" si="144"/>
        <v>0.07493857493857498</v>
      </c>
      <c r="M179" s="24">
        <f t="shared" si="145"/>
        <v>1863.432000000001</v>
      </c>
      <c r="Q179" s="22"/>
    </row>
    <row r="180" spans="1:17" ht="12.75">
      <c r="A180" s="1">
        <v>41278</v>
      </c>
      <c r="B180" s="25" t="s">
        <v>113</v>
      </c>
      <c r="C180" s="7" t="s">
        <v>10</v>
      </c>
      <c r="D180" s="16">
        <v>2857</v>
      </c>
      <c r="E180" s="43">
        <v>8.75</v>
      </c>
      <c r="F180" s="1">
        <v>41265</v>
      </c>
      <c r="G180" s="43">
        <v>9.4</v>
      </c>
      <c r="H180" s="16">
        <f t="shared" si="110"/>
        <v>24998.75</v>
      </c>
      <c r="I180" s="4">
        <f aca="true" t="shared" si="148" ref="I180:I185">IF(F180&gt;0,G180*D180,0)</f>
        <v>26855.8</v>
      </c>
      <c r="J180">
        <f t="shared" si="146"/>
        <v>-13</v>
      </c>
      <c r="K180" s="16">
        <f t="shared" si="147"/>
        <v>-324983.75</v>
      </c>
      <c r="L180" s="5">
        <f aca="true" t="shared" si="149" ref="L180:L185">IF(F180&gt;0,IF(LEFT(UPPER(C180))="S",(H180-I180)/H180,(I180-H180)/H180),0)</f>
        <v>0.07428571428571426</v>
      </c>
      <c r="M180" s="24">
        <f aca="true" t="shared" si="150" ref="M180:M185">(H180*L180)-10</f>
        <v>1847.0499999999993</v>
      </c>
      <c r="Q180" s="22"/>
    </row>
    <row r="181" spans="1:17" ht="12.75">
      <c r="A181" s="1">
        <v>41282</v>
      </c>
      <c r="B181" s="25" t="s">
        <v>144</v>
      </c>
      <c r="C181" s="7" t="s">
        <v>22</v>
      </c>
      <c r="D181" s="16">
        <v>6739</v>
      </c>
      <c r="E181" s="43">
        <v>3.71</v>
      </c>
      <c r="F181" s="1">
        <v>41283</v>
      </c>
      <c r="G181" s="45">
        <v>3.836</v>
      </c>
      <c r="H181" s="16">
        <f t="shared" si="110"/>
        <v>25001.69</v>
      </c>
      <c r="I181" s="4">
        <f t="shared" si="148"/>
        <v>25850.804</v>
      </c>
      <c r="J181">
        <f t="shared" si="146"/>
        <v>1</v>
      </c>
      <c r="K181" s="16">
        <f t="shared" si="147"/>
        <v>25001.69</v>
      </c>
      <c r="L181" s="5">
        <f t="shared" si="149"/>
        <v>-0.03396226415094345</v>
      </c>
      <c r="M181" s="24">
        <f t="shared" si="150"/>
        <v>-859.1140000000013</v>
      </c>
      <c r="Q181" s="22"/>
    </row>
    <row r="182" spans="1:17" ht="12.75">
      <c r="A182" s="1">
        <v>41284</v>
      </c>
      <c r="B182" s="25" t="s">
        <v>93</v>
      </c>
      <c r="C182" s="7" t="s">
        <v>10</v>
      </c>
      <c r="D182" s="16">
        <v>1613</v>
      </c>
      <c r="E182" s="43">
        <v>15.5</v>
      </c>
      <c r="F182" s="1">
        <v>41288</v>
      </c>
      <c r="G182" s="43">
        <v>15.33</v>
      </c>
      <c r="H182" s="16">
        <f aca="true" t="shared" si="151" ref="H182:H208">E182*D182</f>
        <v>25001.5</v>
      </c>
      <c r="I182" s="4">
        <f t="shared" si="148"/>
        <v>24727.29</v>
      </c>
      <c r="J182">
        <f t="shared" si="146"/>
        <v>4</v>
      </c>
      <c r="K182" s="16">
        <f t="shared" si="147"/>
        <v>100006</v>
      </c>
      <c r="L182" s="5">
        <f t="shared" si="149"/>
        <v>-0.010967741935483836</v>
      </c>
      <c r="M182" s="24">
        <f t="shared" si="150"/>
        <v>-284.2099999999991</v>
      </c>
      <c r="Q182" s="22"/>
    </row>
    <row r="183" spans="1:17" ht="12.75">
      <c r="A183" s="1">
        <v>41291</v>
      </c>
      <c r="B183" s="25" t="s">
        <v>137</v>
      </c>
      <c r="C183" s="7" t="s">
        <v>10</v>
      </c>
      <c r="D183" s="16">
        <v>248</v>
      </c>
      <c r="E183" s="43">
        <v>100.8</v>
      </c>
      <c r="F183" s="1">
        <v>41303</v>
      </c>
      <c r="G183" s="43">
        <v>101.8</v>
      </c>
      <c r="H183" s="16">
        <f t="shared" si="151"/>
        <v>24998.399999999998</v>
      </c>
      <c r="I183" s="4">
        <f t="shared" si="148"/>
        <v>25246.399999999998</v>
      </c>
      <c r="J183">
        <f t="shared" si="146"/>
        <v>12</v>
      </c>
      <c r="K183" s="16">
        <f t="shared" si="147"/>
        <v>299980.8</v>
      </c>
      <c r="L183" s="5">
        <f t="shared" si="149"/>
        <v>0.009920634920634922</v>
      </c>
      <c r="M183" s="24">
        <f t="shared" si="150"/>
        <v>238</v>
      </c>
      <c r="Q183" s="22"/>
    </row>
    <row r="184" spans="1:17" ht="12.75">
      <c r="A184" s="1">
        <v>41302</v>
      </c>
      <c r="B184" s="25" t="s">
        <v>81</v>
      </c>
      <c r="C184" s="7" t="s">
        <v>10</v>
      </c>
      <c r="D184" s="16">
        <v>11628</v>
      </c>
      <c r="E184" s="43">
        <v>2.15</v>
      </c>
      <c r="F184" s="1">
        <v>41304</v>
      </c>
      <c r="G184" s="3">
        <v>2.074</v>
      </c>
      <c r="H184" s="16">
        <f t="shared" si="151"/>
        <v>25000.2</v>
      </c>
      <c r="I184" s="4">
        <f t="shared" si="148"/>
        <v>24116.471999999998</v>
      </c>
      <c r="J184">
        <f aca="true" t="shared" si="152" ref="J184:J189">IF(F184&gt;0,F184-A184,0)</f>
        <v>2</v>
      </c>
      <c r="K184" s="16">
        <f aca="true" t="shared" si="153" ref="K184:K189">H184*J184</f>
        <v>50000.4</v>
      </c>
      <c r="L184" s="5">
        <f t="shared" si="149"/>
        <v>-0.03534883720930244</v>
      </c>
      <c r="M184" s="24">
        <f t="shared" si="150"/>
        <v>-893.7280000000028</v>
      </c>
      <c r="Q184" s="22"/>
    </row>
    <row r="185" spans="1:17" ht="12.75">
      <c r="A185" s="1">
        <v>41303</v>
      </c>
      <c r="B185" s="25" t="s">
        <v>39</v>
      </c>
      <c r="C185" s="7" t="s">
        <v>10</v>
      </c>
      <c r="D185" s="16">
        <v>6414</v>
      </c>
      <c r="E185" s="43">
        <v>3.898</v>
      </c>
      <c r="F185" s="1">
        <v>41304</v>
      </c>
      <c r="G185" s="3">
        <v>3.816</v>
      </c>
      <c r="H185" s="16">
        <f t="shared" si="151"/>
        <v>25001.772</v>
      </c>
      <c r="I185" s="4">
        <f t="shared" si="148"/>
        <v>24475.824</v>
      </c>
      <c r="J185">
        <f t="shared" si="152"/>
        <v>1</v>
      </c>
      <c r="K185" s="16">
        <f t="shared" si="153"/>
        <v>25001.772</v>
      </c>
      <c r="L185" s="5">
        <f t="shared" si="149"/>
        <v>-0.021036428937916893</v>
      </c>
      <c r="M185" s="24">
        <f t="shared" si="150"/>
        <v>-535.9480000000003</v>
      </c>
      <c r="Q185" s="22"/>
    </row>
    <row r="186" spans="1:17" ht="12.75">
      <c r="A186" s="1">
        <v>41305</v>
      </c>
      <c r="B186" s="25" t="s">
        <v>75</v>
      </c>
      <c r="C186" s="7" t="s">
        <v>10</v>
      </c>
      <c r="D186" s="16">
        <v>1208</v>
      </c>
      <c r="E186" s="43">
        <v>20.69</v>
      </c>
      <c r="F186" s="1">
        <v>41306</v>
      </c>
      <c r="G186" s="43">
        <v>20.09</v>
      </c>
      <c r="H186" s="16">
        <f t="shared" si="151"/>
        <v>24993.52</v>
      </c>
      <c r="I186" s="4">
        <f aca="true" t="shared" si="154" ref="I186:I192">IF(F186&gt;0,G186*D186,0)</f>
        <v>24268.72</v>
      </c>
      <c r="J186">
        <f t="shared" si="152"/>
        <v>1</v>
      </c>
      <c r="K186" s="16">
        <f t="shared" si="153"/>
        <v>24993.52</v>
      </c>
      <c r="L186" s="5">
        <f aca="true" t="shared" si="155" ref="L186:L192">IF(F186&gt;0,IF(LEFT(UPPER(C186))="S",(H186-I186)/H186,(I186-H186)/H186),0)</f>
        <v>-0.02899951667472206</v>
      </c>
      <c r="M186" s="24">
        <f aca="true" t="shared" si="156" ref="M186:M192">(H186*L186)-10</f>
        <v>-734.7999999999993</v>
      </c>
      <c r="Q186" s="22"/>
    </row>
    <row r="187" spans="1:17" ht="12.75">
      <c r="A187" s="1">
        <v>41318</v>
      </c>
      <c r="B187" s="25" t="s">
        <v>99</v>
      </c>
      <c r="C187" s="7" t="s">
        <v>10</v>
      </c>
      <c r="D187" s="16">
        <v>1136</v>
      </c>
      <c r="E187" s="44">
        <v>22</v>
      </c>
      <c r="F187" s="1">
        <v>41326</v>
      </c>
      <c r="G187" s="4">
        <v>21.23</v>
      </c>
      <c r="H187" s="16">
        <f t="shared" si="151"/>
        <v>24992</v>
      </c>
      <c r="I187" s="4">
        <f t="shared" si="154"/>
        <v>24117.28</v>
      </c>
      <c r="J187">
        <f t="shared" si="152"/>
        <v>8</v>
      </c>
      <c r="K187" s="16">
        <f t="shared" si="153"/>
        <v>199936</v>
      </c>
      <c r="L187" s="5">
        <f t="shared" si="155"/>
        <v>-0.035000000000000045</v>
      </c>
      <c r="M187" s="24">
        <f t="shared" si="156"/>
        <v>-884.7200000000012</v>
      </c>
      <c r="Q187" s="22"/>
    </row>
    <row r="188" spans="1:17" ht="12.75">
      <c r="A188" s="1">
        <v>41319</v>
      </c>
      <c r="B188" s="25" t="s">
        <v>140</v>
      </c>
      <c r="C188" s="7" t="s">
        <v>10</v>
      </c>
      <c r="D188" s="16">
        <v>1250</v>
      </c>
      <c r="E188" s="44">
        <v>20</v>
      </c>
      <c r="F188" s="1">
        <v>41326</v>
      </c>
      <c r="G188" s="4">
        <v>20.77</v>
      </c>
      <c r="H188" s="16">
        <f t="shared" si="151"/>
        <v>25000</v>
      </c>
      <c r="I188" s="4">
        <f t="shared" si="154"/>
        <v>25962.5</v>
      </c>
      <c r="J188">
        <f t="shared" si="152"/>
        <v>7</v>
      </c>
      <c r="K188" s="16">
        <f t="shared" si="153"/>
        <v>175000</v>
      </c>
      <c r="L188" s="5">
        <f t="shared" si="155"/>
        <v>0.0385</v>
      </c>
      <c r="M188" s="24">
        <f t="shared" si="156"/>
        <v>952.5</v>
      </c>
      <c r="Q188" s="22"/>
    </row>
    <row r="189" spans="1:17" ht="12.75">
      <c r="A189" s="1">
        <v>41327</v>
      </c>
      <c r="B189" s="25" t="s">
        <v>73</v>
      </c>
      <c r="C189" s="7" t="s">
        <v>10</v>
      </c>
      <c r="D189" s="16">
        <v>5556</v>
      </c>
      <c r="E189" s="46">
        <v>4.5</v>
      </c>
      <c r="F189" s="1">
        <v>41331</v>
      </c>
      <c r="G189" s="3">
        <v>4.196</v>
      </c>
      <c r="H189" s="16">
        <f t="shared" si="151"/>
        <v>25002</v>
      </c>
      <c r="I189" s="4">
        <f t="shared" si="154"/>
        <v>23312.976</v>
      </c>
      <c r="J189">
        <f t="shared" si="152"/>
        <v>4</v>
      </c>
      <c r="K189" s="16">
        <f t="shared" si="153"/>
        <v>100008</v>
      </c>
      <c r="L189" s="5">
        <f t="shared" si="155"/>
        <v>-0.0675555555555556</v>
      </c>
      <c r="M189" s="24">
        <f t="shared" si="156"/>
        <v>-1699.0240000000013</v>
      </c>
      <c r="Q189" s="22"/>
    </row>
    <row r="190" spans="1:17" ht="12.75">
      <c r="A190" s="1">
        <v>41339</v>
      </c>
      <c r="B190" s="25" t="s">
        <v>148</v>
      </c>
      <c r="C190" s="7" t="s">
        <v>10</v>
      </c>
      <c r="D190" s="16">
        <v>50403</v>
      </c>
      <c r="E190" s="45">
        <v>0.496</v>
      </c>
      <c r="F190" s="1">
        <v>41342</v>
      </c>
      <c r="G190" s="45">
        <v>0.5133</v>
      </c>
      <c r="H190" s="16">
        <f t="shared" si="151"/>
        <v>24999.888</v>
      </c>
      <c r="I190" s="4">
        <f t="shared" si="154"/>
        <v>25871.8599</v>
      </c>
      <c r="J190">
        <f aca="true" t="shared" si="157" ref="J190:J195">IF(F190&gt;0,F190-A190,0)</f>
        <v>3</v>
      </c>
      <c r="K190" s="16">
        <f aca="true" t="shared" si="158" ref="K190:K195">H190*J190</f>
        <v>74999.66399999999</v>
      </c>
      <c r="L190" s="5">
        <f t="shared" si="155"/>
        <v>0.03487903225806454</v>
      </c>
      <c r="M190" s="24">
        <f t="shared" si="156"/>
        <v>861.9719000000006</v>
      </c>
      <c r="Q190" s="22"/>
    </row>
    <row r="191" spans="1:17" ht="12.75">
      <c r="A191" s="1">
        <v>41344</v>
      </c>
      <c r="B191" s="25" t="s">
        <v>149</v>
      </c>
      <c r="C191" s="7" t="s">
        <v>10</v>
      </c>
      <c r="D191" s="16">
        <v>1667</v>
      </c>
      <c r="E191" s="44">
        <v>15</v>
      </c>
      <c r="F191" s="1">
        <v>41351</v>
      </c>
      <c r="G191" s="44">
        <v>15.12</v>
      </c>
      <c r="H191" s="16">
        <f t="shared" si="151"/>
        <v>25005</v>
      </c>
      <c r="I191" s="4">
        <f t="shared" si="154"/>
        <v>25205.039999999997</v>
      </c>
      <c r="J191">
        <f t="shared" si="157"/>
        <v>7</v>
      </c>
      <c r="K191" s="16">
        <f t="shared" si="158"/>
        <v>175035</v>
      </c>
      <c r="L191" s="5">
        <f t="shared" si="155"/>
        <v>0.00799999999999989</v>
      </c>
      <c r="M191" s="24">
        <f t="shared" si="156"/>
        <v>190.03999999999724</v>
      </c>
      <c r="Q191" s="22"/>
    </row>
    <row r="192" spans="1:17" ht="12.75">
      <c r="A192" s="1">
        <v>41345</v>
      </c>
      <c r="B192" s="25" t="s">
        <v>134</v>
      </c>
      <c r="C192" s="7" t="s">
        <v>22</v>
      </c>
      <c r="D192" s="16">
        <v>4699</v>
      </c>
      <c r="E192" s="43">
        <v>5.32</v>
      </c>
      <c r="F192" s="1">
        <v>41347</v>
      </c>
      <c r="G192" s="3">
        <v>5.44</v>
      </c>
      <c r="H192" s="16">
        <f t="shared" si="151"/>
        <v>24998.68</v>
      </c>
      <c r="I192" s="4">
        <f t="shared" si="154"/>
        <v>25562.56</v>
      </c>
      <c r="J192">
        <f t="shared" si="157"/>
        <v>2</v>
      </c>
      <c r="K192" s="16">
        <f t="shared" si="158"/>
        <v>49997.36</v>
      </c>
      <c r="L192" s="5">
        <f t="shared" si="155"/>
        <v>-0.02255639097744365</v>
      </c>
      <c r="M192" s="24">
        <f t="shared" si="156"/>
        <v>-573.880000000001</v>
      </c>
      <c r="Q192" s="22"/>
    </row>
    <row r="193" spans="1:17" ht="12.75">
      <c r="A193" s="1">
        <v>41347</v>
      </c>
      <c r="B193" s="25" t="s">
        <v>150</v>
      </c>
      <c r="C193" s="7" t="s">
        <v>10</v>
      </c>
      <c r="D193" s="16">
        <v>656</v>
      </c>
      <c r="E193" s="43">
        <v>38.12</v>
      </c>
      <c r="F193" s="1">
        <v>41366</v>
      </c>
      <c r="G193" s="16">
        <v>40</v>
      </c>
      <c r="H193" s="16">
        <f t="shared" si="151"/>
        <v>25006.719999999998</v>
      </c>
      <c r="I193" s="4">
        <f aca="true" t="shared" si="159" ref="I193:I198">IF(F193&gt;0,G193*D193,0)</f>
        <v>26240</v>
      </c>
      <c r="J193">
        <f t="shared" si="157"/>
        <v>19</v>
      </c>
      <c r="K193" s="16">
        <f t="shared" si="158"/>
        <v>475127.67999999993</v>
      </c>
      <c r="L193" s="5">
        <f aca="true" t="shared" si="160" ref="L193:L198">IF(F193&gt;0,IF(LEFT(UPPER(C193))="S",(H193-I193)/H193,(I193-H193)/H193),0)</f>
        <v>0.04931794333683116</v>
      </c>
      <c r="M193" s="24">
        <f aca="true" t="shared" si="161" ref="M193:M198">(H193*L193)-10</f>
        <v>1223.2800000000025</v>
      </c>
      <c r="Q193" s="22"/>
    </row>
    <row r="194" spans="1:17" ht="12.75">
      <c r="A194" s="1">
        <v>41351</v>
      </c>
      <c r="B194" s="25" t="s">
        <v>70</v>
      </c>
      <c r="C194" s="7" t="s">
        <v>10</v>
      </c>
      <c r="D194" s="16">
        <v>13158</v>
      </c>
      <c r="E194" s="43">
        <v>1.9</v>
      </c>
      <c r="F194" s="1">
        <v>41354</v>
      </c>
      <c r="G194" s="4">
        <v>1.98</v>
      </c>
      <c r="H194" s="16">
        <f t="shared" si="151"/>
        <v>25000.199999999997</v>
      </c>
      <c r="I194" s="4">
        <f t="shared" si="159"/>
        <v>26052.84</v>
      </c>
      <c r="J194">
        <f t="shared" si="157"/>
        <v>3</v>
      </c>
      <c r="K194" s="16">
        <f t="shared" si="158"/>
        <v>75000.59999999999</v>
      </c>
      <c r="L194" s="5">
        <f t="shared" si="160"/>
        <v>0.04210526315789486</v>
      </c>
      <c r="M194" s="24">
        <f t="shared" si="161"/>
        <v>1042.640000000003</v>
      </c>
      <c r="Q194" s="22"/>
    </row>
    <row r="195" spans="1:17" ht="12.75">
      <c r="A195" s="1">
        <v>41352</v>
      </c>
      <c r="B195" s="25" t="s">
        <v>53</v>
      </c>
      <c r="C195" s="7" t="s">
        <v>22</v>
      </c>
      <c r="D195" s="16">
        <v>125000</v>
      </c>
      <c r="E195" s="43">
        <v>0.2</v>
      </c>
      <c r="F195" s="1">
        <v>41355</v>
      </c>
      <c r="G195" s="45">
        <v>0.2042</v>
      </c>
      <c r="H195" s="16">
        <f t="shared" si="151"/>
        <v>25000</v>
      </c>
      <c r="I195" s="4">
        <f t="shared" si="159"/>
        <v>25525</v>
      </c>
      <c r="J195">
        <f t="shared" si="157"/>
        <v>3</v>
      </c>
      <c r="K195" s="16">
        <f t="shared" si="158"/>
        <v>75000</v>
      </c>
      <c r="L195" s="5">
        <f t="shared" si="160"/>
        <v>-0.021</v>
      </c>
      <c r="M195" s="24">
        <f t="shared" si="161"/>
        <v>-535</v>
      </c>
      <c r="Q195" s="22"/>
    </row>
    <row r="196" spans="1:17" ht="12.75">
      <c r="A196" s="1">
        <v>41373</v>
      </c>
      <c r="B196" s="25" t="s">
        <v>121</v>
      </c>
      <c r="C196" s="7" t="s">
        <v>10</v>
      </c>
      <c r="D196" s="16">
        <v>21186</v>
      </c>
      <c r="E196" s="43">
        <v>1.18</v>
      </c>
      <c r="F196" s="1">
        <v>41375</v>
      </c>
      <c r="G196" s="3">
        <v>1.27</v>
      </c>
      <c r="H196" s="16">
        <f t="shared" si="151"/>
        <v>24999.48</v>
      </c>
      <c r="I196" s="4">
        <f t="shared" si="159"/>
        <v>26906.22</v>
      </c>
      <c r="J196">
        <f aca="true" t="shared" si="162" ref="J196:J202">IF(F196&gt;0,F196-A196,0)</f>
        <v>2</v>
      </c>
      <c r="K196" s="16">
        <f aca="true" t="shared" si="163" ref="K196:K202">H196*J196</f>
        <v>49998.96</v>
      </c>
      <c r="L196" s="5">
        <f t="shared" si="160"/>
        <v>0.07627118644067803</v>
      </c>
      <c r="M196" s="24">
        <f t="shared" si="161"/>
        <v>1896.7400000000014</v>
      </c>
      <c r="Q196" s="22"/>
    </row>
    <row r="197" spans="1:17" ht="12.75">
      <c r="A197" s="1">
        <v>41375</v>
      </c>
      <c r="B197" s="25" t="s">
        <v>53</v>
      </c>
      <c r="C197" s="7" t="s">
        <v>10</v>
      </c>
      <c r="D197" s="16">
        <v>131579</v>
      </c>
      <c r="E197" s="43">
        <v>0.19</v>
      </c>
      <c r="F197" s="1">
        <v>41387</v>
      </c>
      <c r="G197" s="43">
        <v>0.198</v>
      </c>
      <c r="H197" s="16">
        <f t="shared" si="151"/>
        <v>25000.010000000002</v>
      </c>
      <c r="I197" s="4">
        <f t="shared" si="159"/>
        <v>26052.642</v>
      </c>
      <c r="J197">
        <f t="shared" si="162"/>
        <v>12</v>
      </c>
      <c r="K197" s="16">
        <f t="shared" si="163"/>
        <v>300000.12</v>
      </c>
      <c r="L197" s="5">
        <f t="shared" si="160"/>
        <v>0.042105263157894646</v>
      </c>
      <c r="M197" s="24">
        <f t="shared" si="161"/>
        <v>1042.6319999999978</v>
      </c>
      <c r="Q197" s="22"/>
    </row>
    <row r="198" spans="1:17" ht="12.75">
      <c r="A198" s="1">
        <v>41387</v>
      </c>
      <c r="B198" s="25" t="s">
        <v>65</v>
      </c>
      <c r="C198" s="7" t="s">
        <v>10</v>
      </c>
      <c r="D198" s="16">
        <v>6158</v>
      </c>
      <c r="E198" s="43">
        <v>4.06</v>
      </c>
      <c r="F198" s="1">
        <v>41388</v>
      </c>
      <c r="G198" s="43">
        <v>3.968</v>
      </c>
      <c r="H198" s="16">
        <f t="shared" si="151"/>
        <v>25001.479999999996</v>
      </c>
      <c r="I198" s="4">
        <f t="shared" si="159"/>
        <v>24434.944</v>
      </c>
      <c r="J198">
        <f t="shared" si="162"/>
        <v>1</v>
      </c>
      <c r="K198" s="16">
        <f t="shared" si="163"/>
        <v>25001.479999999996</v>
      </c>
      <c r="L198" s="5">
        <f t="shared" si="160"/>
        <v>-0.022660098522167348</v>
      </c>
      <c r="M198" s="24">
        <f t="shared" si="161"/>
        <v>-576.5359999999964</v>
      </c>
      <c r="Q198" s="22"/>
    </row>
    <row r="199" spans="1:17" ht="12.75">
      <c r="A199" s="1">
        <v>41393</v>
      </c>
      <c r="B199" s="25" t="s">
        <v>43</v>
      </c>
      <c r="C199" s="7" t="s">
        <v>10</v>
      </c>
      <c r="D199" s="16">
        <v>1282</v>
      </c>
      <c r="E199" s="43">
        <v>19.5</v>
      </c>
      <c r="F199" s="1">
        <v>41394</v>
      </c>
      <c r="G199" s="43">
        <v>19.36</v>
      </c>
      <c r="H199" s="16">
        <f t="shared" si="151"/>
        <v>24999</v>
      </c>
      <c r="I199" s="4">
        <f aca="true" t="shared" si="164" ref="I199:I205">IF(F199&gt;0,G199*D199,0)</f>
        <v>24819.52</v>
      </c>
      <c r="J199">
        <f t="shared" si="162"/>
        <v>1</v>
      </c>
      <c r="K199" s="16">
        <f t="shared" si="163"/>
        <v>24999</v>
      </c>
      <c r="L199" s="5">
        <f aca="true" t="shared" si="165" ref="L199:L205">IF(F199&gt;0,IF(LEFT(UPPER(C199))="S",(H199-I199)/H199,(I199-H199)/H199),0)</f>
        <v>-0.007179487179487162</v>
      </c>
      <c r="M199" s="24">
        <f aca="true" t="shared" si="166" ref="M199:M205">(H199*L199)-10</f>
        <v>-189.47999999999956</v>
      </c>
      <c r="Q199" s="22"/>
    </row>
    <row r="200" spans="1:17" ht="12.75">
      <c r="A200" s="1">
        <v>41400</v>
      </c>
      <c r="B200" s="25" t="s">
        <v>75</v>
      </c>
      <c r="C200" s="7" t="s">
        <v>10</v>
      </c>
      <c r="D200" s="16">
        <v>1133</v>
      </c>
      <c r="E200" s="43">
        <v>22.06</v>
      </c>
      <c r="F200" s="1">
        <v>41408</v>
      </c>
      <c r="G200" s="43">
        <v>22.3</v>
      </c>
      <c r="H200" s="16">
        <f t="shared" si="151"/>
        <v>24993.98</v>
      </c>
      <c r="I200" s="4">
        <f t="shared" si="164"/>
        <v>25265.9</v>
      </c>
      <c r="J200">
        <f t="shared" si="162"/>
        <v>8</v>
      </c>
      <c r="K200" s="16">
        <f t="shared" si="163"/>
        <v>199951.84</v>
      </c>
      <c r="L200" s="5">
        <f t="shared" si="165"/>
        <v>0.010879419764279315</v>
      </c>
      <c r="M200" s="24">
        <f t="shared" si="166"/>
        <v>261.9200000000019</v>
      </c>
      <c r="Q200" s="22"/>
    </row>
    <row r="201" spans="1:17" ht="12.75">
      <c r="A201" s="1">
        <v>41408</v>
      </c>
      <c r="B201" s="25" t="s">
        <v>70</v>
      </c>
      <c r="C201" s="7" t="s">
        <v>10</v>
      </c>
      <c r="D201" s="16">
        <v>10684</v>
      </c>
      <c r="E201" s="43">
        <v>2.34</v>
      </c>
      <c r="F201" s="1">
        <v>41423</v>
      </c>
      <c r="G201" s="43">
        <v>2.39</v>
      </c>
      <c r="H201" s="16">
        <f t="shared" si="151"/>
        <v>25000.559999999998</v>
      </c>
      <c r="I201" s="4">
        <f t="shared" si="164"/>
        <v>25534.760000000002</v>
      </c>
      <c r="J201">
        <f t="shared" si="162"/>
        <v>15</v>
      </c>
      <c r="K201" s="16">
        <f t="shared" si="163"/>
        <v>375008.39999999997</v>
      </c>
      <c r="L201" s="5">
        <f t="shared" si="165"/>
        <v>0.021367521367521545</v>
      </c>
      <c r="M201" s="24">
        <f t="shared" si="166"/>
        <v>524.2000000000044</v>
      </c>
      <c r="Q201" s="22"/>
    </row>
    <row r="202" spans="1:17" ht="12.75">
      <c r="A202" s="1">
        <v>41415</v>
      </c>
      <c r="B202" s="25" t="s">
        <v>52</v>
      </c>
      <c r="C202" s="7" t="s">
        <v>10</v>
      </c>
      <c r="D202" s="16">
        <v>37879</v>
      </c>
      <c r="E202" s="43">
        <v>0.66</v>
      </c>
      <c r="F202" s="1">
        <v>41417</v>
      </c>
      <c r="G202" s="45">
        <v>0.645</v>
      </c>
      <c r="H202" s="16">
        <f t="shared" si="151"/>
        <v>25000.14</v>
      </c>
      <c r="I202" s="4">
        <f t="shared" si="164"/>
        <v>24431.955</v>
      </c>
      <c r="J202">
        <f t="shared" si="162"/>
        <v>2</v>
      </c>
      <c r="K202" s="16">
        <f t="shared" si="163"/>
        <v>50000.28</v>
      </c>
      <c r="L202" s="5">
        <f t="shared" si="165"/>
        <v>-0.022727272727272634</v>
      </c>
      <c r="M202" s="24">
        <f t="shared" si="166"/>
        <v>-578.1849999999977</v>
      </c>
      <c r="Q202" s="22"/>
    </row>
    <row r="203" spans="1:17" ht="12.75">
      <c r="A203" s="1">
        <v>41425</v>
      </c>
      <c r="B203" s="25" t="s">
        <v>148</v>
      </c>
      <c r="C203" s="7" t="s">
        <v>22</v>
      </c>
      <c r="D203" s="16">
        <v>57077</v>
      </c>
      <c r="E203" s="45">
        <v>0.438</v>
      </c>
      <c r="F203" s="1">
        <v>41435</v>
      </c>
      <c r="G203" s="45">
        <v>0.4</v>
      </c>
      <c r="H203" s="16">
        <f>E203*D203</f>
        <v>24999.726</v>
      </c>
      <c r="I203" s="4">
        <f t="shared" si="164"/>
        <v>22830.800000000003</v>
      </c>
      <c r="J203">
        <f aca="true" t="shared" si="167" ref="J203:J208">IF(F203&gt;0,F203-A203,0)</f>
        <v>10</v>
      </c>
      <c r="K203" s="16">
        <f aca="true" t="shared" si="168" ref="K203:K208">H203*J203</f>
        <v>249997.25999999998</v>
      </c>
      <c r="L203" s="5">
        <f t="shared" si="165"/>
        <v>0.08675799086757975</v>
      </c>
      <c r="M203" s="24">
        <f t="shared" si="166"/>
        <v>2158.925999999996</v>
      </c>
      <c r="Q203" s="22"/>
    </row>
    <row r="204" spans="1:17" ht="12.75">
      <c r="A204" s="1">
        <v>41430</v>
      </c>
      <c r="B204" s="25" t="s">
        <v>53</v>
      </c>
      <c r="C204" s="7" t="s">
        <v>10</v>
      </c>
      <c r="D204" s="16">
        <v>100000</v>
      </c>
      <c r="E204" s="43">
        <v>0.25</v>
      </c>
      <c r="F204" s="1">
        <v>41431</v>
      </c>
      <c r="G204" s="43">
        <v>0.2412</v>
      </c>
      <c r="H204" s="16">
        <f t="shared" si="151"/>
        <v>25000</v>
      </c>
      <c r="I204" s="4">
        <f t="shared" si="164"/>
        <v>24120</v>
      </c>
      <c r="J204">
        <f t="shared" si="167"/>
        <v>1</v>
      </c>
      <c r="K204" s="16">
        <f t="shared" si="168"/>
        <v>25000</v>
      </c>
      <c r="L204" s="5">
        <f t="shared" si="165"/>
        <v>-0.0352</v>
      </c>
      <c r="M204" s="24">
        <f t="shared" si="166"/>
        <v>-890</v>
      </c>
      <c r="Q204" s="22"/>
    </row>
    <row r="205" spans="1:17" ht="12.75">
      <c r="A205" s="1">
        <v>41435</v>
      </c>
      <c r="B205" s="25" t="s">
        <v>82</v>
      </c>
      <c r="C205" s="7" t="s">
        <v>10</v>
      </c>
      <c r="D205" s="16">
        <v>2768</v>
      </c>
      <c r="E205" s="43">
        <v>9.03</v>
      </c>
      <c r="F205" s="1">
        <v>41436</v>
      </c>
      <c r="G205" s="3">
        <v>8.97</v>
      </c>
      <c r="H205" s="16">
        <f t="shared" si="151"/>
        <v>24995.039999999997</v>
      </c>
      <c r="I205" s="4">
        <f t="shared" si="164"/>
        <v>24828.960000000003</v>
      </c>
      <c r="J205">
        <f t="shared" si="167"/>
        <v>1</v>
      </c>
      <c r="K205" s="16">
        <f t="shared" si="168"/>
        <v>24995.039999999997</v>
      </c>
      <c r="L205" s="5">
        <f t="shared" si="165"/>
        <v>-0.006644518272425029</v>
      </c>
      <c r="M205" s="24">
        <f t="shared" si="166"/>
        <v>-176.07999999999447</v>
      </c>
      <c r="Q205" s="22"/>
    </row>
    <row r="206" spans="1:17" ht="12.75">
      <c r="A206" s="1">
        <v>41438</v>
      </c>
      <c r="B206" s="25" t="s">
        <v>52</v>
      </c>
      <c r="C206" s="7" t="s">
        <v>10</v>
      </c>
      <c r="D206" s="16">
        <v>45871</v>
      </c>
      <c r="E206" s="45">
        <v>0.545</v>
      </c>
      <c r="F206" s="1">
        <v>41445</v>
      </c>
      <c r="G206" s="45">
        <v>0.526</v>
      </c>
      <c r="H206" s="16">
        <f t="shared" si="151"/>
        <v>24999.695000000003</v>
      </c>
      <c r="I206" s="4">
        <f aca="true" t="shared" si="169" ref="I206:I214">IF(F206&gt;0,G206*D206,0)</f>
        <v>24128.146</v>
      </c>
      <c r="J206">
        <f t="shared" si="167"/>
        <v>7</v>
      </c>
      <c r="K206" s="16">
        <f t="shared" si="168"/>
        <v>174997.86500000002</v>
      </c>
      <c r="L206" s="5">
        <f aca="true" t="shared" si="170" ref="L206:L214">IF(F206&gt;0,IF(LEFT(UPPER(C206))="S",(H206-I206)/H206,(I206-H206)/H206),0)</f>
        <v>-0.03486238532110102</v>
      </c>
      <c r="M206" s="24">
        <f aca="true" t="shared" si="171" ref="M206:M214">(H206*L206)-10</f>
        <v>-881.5490000000028</v>
      </c>
      <c r="Q206" s="22"/>
    </row>
    <row r="207" spans="1:17" ht="12.75">
      <c r="A207" s="1">
        <v>41444</v>
      </c>
      <c r="B207" s="25" t="s">
        <v>117</v>
      </c>
      <c r="C207" s="7" t="s">
        <v>10</v>
      </c>
      <c r="D207" s="16">
        <v>806</v>
      </c>
      <c r="E207" s="44">
        <v>31</v>
      </c>
      <c r="F207" s="1">
        <v>41449</v>
      </c>
      <c r="G207" s="43">
        <v>29.94</v>
      </c>
      <c r="H207" s="16">
        <f t="shared" si="151"/>
        <v>24986</v>
      </c>
      <c r="I207" s="4">
        <f t="shared" si="169"/>
        <v>24131.64</v>
      </c>
      <c r="J207">
        <f t="shared" si="167"/>
        <v>5</v>
      </c>
      <c r="K207" s="16">
        <f t="shared" si="168"/>
        <v>124930</v>
      </c>
      <c r="L207" s="5">
        <f t="shared" si="170"/>
        <v>-0.034193548387096796</v>
      </c>
      <c r="M207" s="24">
        <f t="shared" si="171"/>
        <v>-864.3600000000006</v>
      </c>
      <c r="Q207" s="22"/>
    </row>
    <row r="208" spans="1:17" ht="12.75">
      <c r="A208" s="1">
        <v>41449</v>
      </c>
      <c r="B208" s="25" t="s">
        <v>75</v>
      </c>
      <c r="C208" s="7" t="s">
        <v>10</v>
      </c>
      <c r="D208" s="16">
        <v>1887</v>
      </c>
      <c r="E208" s="43">
        <v>13.25</v>
      </c>
      <c r="F208" s="1">
        <v>41450</v>
      </c>
      <c r="G208" s="3">
        <v>12.78</v>
      </c>
      <c r="H208" s="16">
        <f t="shared" si="151"/>
        <v>25002.75</v>
      </c>
      <c r="I208" s="4">
        <f t="shared" si="169"/>
        <v>24115.86</v>
      </c>
      <c r="J208">
        <f t="shared" si="167"/>
        <v>1</v>
      </c>
      <c r="K208" s="16">
        <f t="shared" si="168"/>
        <v>25002.75</v>
      </c>
      <c r="L208" s="5">
        <f t="shared" si="170"/>
        <v>-0.03547169811320752</v>
      </c>
      <c r="M208" s="24">
        <f t="shared" si="171"/>
        <v>-896.8899999999994</v>
      </c>
      <c r="Q208" s="22"/>
    </row>
    <row r="209" spans="1:17" ht="12.75">
      <c r="A209" s="1">
        <v>41459</v>
      </c>
      <c r="B209" s="25" t="s">
        <v>148</v>
      </c>
      <c r="C209" s="7" t="s">
        <v>10</v>
      </c>
      <c r="D209" s="16">
        <v>78125</v>
      </c>
      <c r="E209" s="43">
        <v>0.32</v>
      </c>
      <c r="F209" s="1">
        <v>41466</v>
      </c>
      <c r="G209" s="3">
        <v>0.35</v>
      </c>
      <c r="H209" s="16">
        <f aca="true" t="shared" si="172" ref="H209:H234">E209*D209</f>
        <v>25000</v>
      </c>
      <c r="I209" s="4">
        <f t="shared" si="169"/>
        <v>27343.75</v>
      </c>
      <c r="J209">
        <f aca="true" t="shared" si="173" ref="J209:J215">IF(F209&gt;0,F209-A209,0)</f>
        <v>7</v>
      </c>
      <c r="K209" s="16">
        <f aca="true" t="shared" si="174" ref="K209:K215">H209*J209</f>
        <v>175000</v>
      </c>
      <c r="L209" s="5">
        <f t="shared" si="170"/>
        <v>0.09375</v>
      </c>
      <c r="M209" s="24">
        <f t="shared" si="171"/>
        <v>2333.75</v>
      </c>
      <c r="Q209" s="22"/>
    </row>
    <row r="210" spans="1:17" ht="12.75">
      <c r="A210" s="1">
        <v>41472</v>
      </c>
      <c r="B210" s="25" t="s">
        <v>115</v>
      </c>
      <c r="C210" s="7" t="s">
        <v>10</v>
      </c>
      <c r="D210" s="16">
        <v>1613</v>
      </c>
      <c r="E210" s="43">
        <v>15.5</v>
      </c>
      <c r="F210" s="1">
        <v>41487</v>
      </c>
      <c r="G210" s="3">
        <v>17</v>
      </c>
      <c r="H210" s="16">
        <f t="shared" si="172"/>
        <v>25001.5</v>
      </c>
      <c r="I210" s="4">
        <f t="shared" si="169"/>
        <v>27421</v>
      </c>
      <c r="J210">
        <f t="shared" si="173"/>
        <v>15</v>
      </c>
      <c r="K210" s="16">
        <f t="shared" si="174"/>
        <v>375022.5</v>
      </c>
      <c r="L210" s="5">
        <f t="shared" si="170"/>
        <v>0.0967741935483871</v>
      </c>
      <c r="M210" s="24">
        <f t="shared" si="171"/>
        <v>2409.5</v>
      </c>
      <c r="Q210" s="22"/>
    </row>
    <row r="211" spans="1:17" ht="12.75">
      <c r="A211" s="1">
        <v>41528</v>
      </c>
      <c r="B211" s="25" t="s">
        <v>121</v>
      </c>
      <c r="C211" s="7" t="s">
        <v>10</v>
      </c>
      <c r="D211" s="16">
        <v>15509</v>
      </c>
      <c r="E211" s="43">
        <v>1.612</v>
      </c>
      <c r="F211" s="1">
        <v>41542</v>
      </c>
      <c r="G211" s="43">
        <v>1.668</v>
      </c>
      <c r="H211" s="16">
        <f t="shared" si="172"/>
        <v>25000.508</v>
      </c>
      <c r="I211" s="4">
        <f t="shared" si="169"/>
        <v>25869.012</v>
      </c>
      <c r="J211">
        <f t="shared" si="173"/>
        <v>14</v>
      </c>
      <c r="K211" s="16">
        <f t="shared" si="174"/>
        <v>350007.112</v>
      </c>
      <c r="L211" s="5">
        <f t="shared" si="170"/>
        <v>0.03473945409429269</v>
      </c>
      <c r="M211" s="24">
        <f t="shared" si="171"/>
        <v>858.5039999999972</v>
      </c>
      <c r="Q211" s="22"/>
    </row>
    <row r="212" spans="1:17" ht="12.75">
      <c r="A212" s="1">
        <v>41535</v>
      </c>
      <c r="B212" s="25" t="s">
        <v>49</v>
      </c>
      <c r="C212" s="7" t="s">
        <v>10</v>
      </c>
      <c r="D212" s="16">
        <v>1404</v>
      </c>
      <c r="E212" s="43">
        <v>17.8</v>
      </c>
      <c r="F212" s="1">
        <v>41537</v>
      </c>
      <c r="G212" s="43">
        <v>17.98</v>
      </c>
      <c r="H212" s="16">
        <f t="shared" si="172"/>
        <v>24991.2</v>
      </c>
      <c r="I212" s="4">
        <f t="shared" si="169"/>
        <v>25243.920000000002</v>
      </c>
      <c r="J212">
        <f t="shared" si="173"/>
        <v>2</v>
      </c>
      <c r="K212" s="16">
        <f t="shared" si="174"/>
        <v>49982.4</v>
      </c>
      <c r="L212" s="5">
        <f t="shared" si="170"/>
        <v>0.010112359550561844</v>
      </c>
      <c r="M212" s="24">
        <f t="shared" si="171"/>
        <v>242.72000000000116</v>
      </c>
      <c r="Q212" s="22"/>
    </row>
    <row r="213" spans="1:17" ht="12.75">
      <c r="A213" s="1">
        <v>41543</v>
      </c>
      <c r="B213" s="25" t="s">
        <v>93</v>
      </c>
      <c r="C213" s="7" t="s">
        <v>10</v>
      </c>
      <c r="D213" s="16">
        <v>1362</v>
      </c>
      <c r="E213" s="43">
        <v>18.35</v>
      </c>
      <c r="F213" s="1">
        <v>41549</v>
      </c>
      <c r="G213" s="3">
        <v>19</v>
      </c>
      <c r="H213" s="16">
        <f t="shared" si="172"/>
        <v>24992.7</v>
      </c>
      <c r="I213" s="4">
        <f t="shared" si="169"/>
        <v>25878</v>
      </c>
      <c r="J213">
        <f t="shared" si="173"/>
        <v>6</v>
      </c>
      <c r="K213" s="16">
        <f t="shared" si="174"/>
        <v>149956.2</v>
      </c>
      <c r="L213" s="5">
        <f t="shared" si="170"/>
        <v>0.03542234332425065</v>
      </c>
      <c r="M213" s="24">
        <f t="shared" si="171"/>
        <v>875.2999999999993</v>
      </c>
      <c r="Q213" s="22"/>
    </row>
    <row r="214" spans="1:17" ht="12.75">
      <c r="A214" s="1">
        <v>41561</v>
      </c>
      <c r="B214" s="25" t="s">
        <v>117</v>
      </c>
      <c r="C214" s="7" t="s">
        <v>10</v>
      </c>
      <c r="D214" s="16">
        <v>758</v>
      </c>
      <c r="E214" s="44">
        <v>33</v>
      </c>
      <c r="F214" s="1">
        <v>41552</v>
      </c>
      <c r="G214" s="3">
        <v>33.61</v>
      </c>
      <c r="H214" s="16">
        <f t="shared" si="172"/>
        <v>25014</v>
      </c>
      <c r="I214" s="4">
        <f t="shared" si="169"/>
        <v>25476.38</v>
      </c>
      <c r="J214">
        <f t="shared" si="173"/>
        <v>-9</v>
      </c>
      <c r="K214" s="16">
        <f t="shared" si="174"/>
        <v>-225126</v>
      </c>
      <c r="L214" s="5">
        <f t="shared" si="170"/>
        <v>0.018484848484848524</v>
      </c>
      <c r="M214" s="24">
        <f t="shared" si="171"/>
        <v>452.38000000000096</v>
      </c>
      <c r="Q214" s="22"/>
    </row>
    <row r="215" spans="1:17" ht="12.75">
      <c r="A215" s="1">
        <v>41564</v>
      </c>
      <c r="B215" s="25" t="s">
        <v>154</v>
      </c>
      <c r="C215" s="7" t="s">
        <v>22</v>
      </c>
      <c r="D215" s="2">
        <v>2768</v>
      </c>
      <c r="E215" s="3">
        <v>9.03</v>
      </c>
      <c r="F215" s="1">
        <v>41569</v>
      </c>
      <c r="G215" s="3">
        <v>9.18</v>
      </c>
      <c r="H215" s="4">
        <f t="shared" si="172"/>
        <v>24995.039999999997</v>
      </c>
      <c r="I215" s="4">
        <f aca="true" t="shared" si="175" ref="I215:I221">IF(F215&gt;0,G215*D215,0)</f>
        <v>25410.239999999998</v>
      </c>
      <c r="J215">
        <f t="shared" si="173"/>
        <v>5</v>
      </c>
      <c r="K215" s="16">
        <f t="shared" si="174"/>
        <v>124975.19999999998</v>
      </c>
      <c r="L215" s="5">
        <f aca="true" t="shared" si="176" ref="L215:L220">IF(F215&gt;0,IF(LEFT(UPPER(C215))="S",(H215-I215)/H215,(I215-H215)/H215),0)</f>
        <v>-0.016611295681063155</v>
      </c>
      <c r="M215" s="24">
        <f aca="true" t="shared" si="177" ref="M215:M220">(H215*L215)-10</f>
        <v>-425.2000000000008</v>
      </c>
      <c r="Q215" s="22"/>
    </row>
    <row r="216" spans="1:17" ht="12.75">
      <c r="A216" s="1">
        <v>41596</v>
      </c>
      <c r="B216" s="25" t="s">
        <v>108</v>
      </c>
      <c r="C216" s="7" t="s">
        <v>10</v>
      </c>
      <c r="D216" s="16">
        <v>862</v>
      </c>
      <c r="E216" s="44">
        <v>29</v>
      </c>
      <c r="F216" s="1">
        <v>41600</v>
      </c>
      <c r="G216" s="3">
        <v>30.49</v>
      </c>
      <c r="H216" s="4">
        <f t="shared" si="172"/>
        <v>24998</v>
      </c>
      <c r="I216" s="4">
        <f t="shared" si="175"/>
        <v>26282.379999999997</v>
      </c>
      <c r="J216">
        <f aca="true" t="shared" si="178" ref="J216:J221">IF(F216&gt;0,F216-A216,0)</f>
        <v>4</v>
      </c>
      <c r="K216" s="16">
        <f aca="true" t="shared" si="179" ref="K216:K221">H216*J216</f>
        <v>99992</v>
      </c>
      <c r="L216" s="5">
        <f t="shared" si="176"/>
        <v>0.051379310344827483</v>
      </c>
      <c r="M216" s="24">
        <f t="shared" si="177"/>
        <v>1274.3799999999974</v>
      </c>
      <c r="Q216" s="22"/>
    </row>
    <row r="217" spans="1:17" ht="12.75">
      <c r="A217" s="1">
        <v>41604</v>
      </c>
      <c r="B217" s="25" t="s">
        <v>49</v>
      </c>
      <c r="C217" s="7" t="s">
        <v>22</v>
      </c>
      <c r="D217" s="16">
        <v>1515</v>
      </c>
      <c r="E217" s="46">
        <v>16.5</v>
      </c>
      <c r="F217" s="1">
        <v>41605</v>
      </c>
      <c r="G217" s="43">
        <v>16.62</v>
      </c>
      <c r="H217" s="4">
        <f t="shared" si="172"/>
        <v>24997.5</v>
      </c>
      <c r="I217" s="4">
        <f t="shared" si="175"/>
        <v>25179.300000000003</v>
      </c>
      <c r="J217">
        <f t="shared" si="178"/>
        <v>1</v>
      </c>
      <c r="K217" s="16">
        <f t="shared" si="179"/>
        <v>24997.5</v>
      </c>
      <c r="L217" s="5">
        <f t="shared" si="176"/>
        <v>-0.007272727272727389</v>
      </c>
      <c r="M217" s="24">
        <f t="shared" si="177"/>
        <v>-191.8000000000029</v>
      </c>
      <c r="Q217" s="22"/>
    </row>
    <row r="218" spans="1:17" ht="12.75">
      <c r="A218" s="1">
        <v>41606</v>
      </c>
      <c r="B218" s="25" t="s">
        <v>156</v>
      </c>
      <c r="C218" s="7" t="s">
        <v>10</v>
      </c>
      <c r="D218" s="16">
        <v>996</v>
      </c>
      <c r="E218" s="46">
        <v>25.1</v>
      </c>
      <c r="F218" s="1">
        <v>41612</v>
      </c>
      <c r="G218" s="3">
        <v>25.36</v>
      </c>
      <c r="H218" s="4">
        <f t="shared" si="172"/>
        <v>24999.600000000002</v>
      </c>
      <c r="I218" s="4">
        <f t="shared" si="175"/>
        <v>25258.559999999998</v>
      </c>
      <c r="J218">
        <f t="shared" si="178"/>
        <v>6</v>
      </c>
      <c r="K218" s="16">
        <f t="shared" si="179"/>
        <v>149997.6</v>
      </c>
      <c r="L218" s="5">
        <f t="shared" si="176"/>
        <v>0.01035856573705161</v>
      </c>
      <c r="M218" s="24">
        <f t="shared" si="177"/>
        <v>248.9599999999955</v>
      </c>
      <c r="Q218" s="22"/>
    </row>
    <row r="219" spans="1:17" ht="12.75">
      <c r="A219" s="1">
        <v>41611</v>
      </c>
      <c r="B219" s="25" t="s">
        <v>154</v>
      </c>
      <c r="C219" s="7" t="s">
        <v>22</v>
      </c>
      <c r="D219" s="16">
        <v>3048</v>
      </c>
      <c r="E219" s="31">
        <v>8.2</v>
      </c>
      <c r="F219" s="1">
        <v>41614</v>
      </c>
      <c r="G219" s="3">
        <v>7.715</v>
      </c>
      <c r="H219" s="4">
        <f t="shared" si="172"/>
        <v>24993.6</v>
      </c>
      <c r="I219" s="4">
        <f t="shared" si="175"/>
        <v>23515.32</v>
      </c>
      <c r="J219">
        <f t="shared" si="178"/>
        <v>3</v>
      </c>
      <c r="K219" s="16">
        <f t="shared" si="179"/>
        <v>74980.79999999999</v>
      </c>
      <c r="L219" s="5">
        <f t="shared" si="176"/>
        <v>0.05914634146341459</v>
      </c>
      <c r="M219" s="24">
        <f t="shared" si="177"/>
        <v>1468.2799999999988</v>
      </c>
      <c r="Q219" s="22"/>
    </row>
    <row r="220" spans="1:17" ht="12.75">
      <c r="A220" s="1">
        <v>41613</v>
      </c>
      <c r="B220" s="25" t="s">
        <v>50</v>
      </c>
      <c r="C220" s="7" t="s">
        <v>22</v>
      </c>
      <c r="D220" s="16">
        <v>31407</v>
      </c>
      <c r="E220" s="2">
        <v>0.796</v>
      </c>
      <c r="F220" s="1">
        <v>41620</v>
      </c>
      <c r="G220" s="2">
        <v>0.808</v>
      </c>
      <c r="H220" s="4">
        <f t="shared" si="172"/>
        <v>24999.972</v>
      </c>
      <c r="I220" s="4">
        <f t="shared" si="175"/>
        <v>25376.856000000003</v>
      </c>
      <c r="J220">
        <f t="shared" si="178"/>
        <v>7</v>
      </c>
      <c r="K220" s="16">
        <f t="shared" si="179"/>
        <v>174999.804</v>
      </c>
      <c r="L220" s="5">
        <f t="shared" si="176"/>
        <v>-0.015075376884422183</v>
      </c>
      <c r="M220" s="24">
        <f t="shared" si="177"/>
        <v>-386.88400000000183</v>
      </c>
      <c r="Q220" s="22"/>
    </row>
    <row r="221" spans="1:17" ht="12.75">
      <c r="A221" s="1">
        <v>41647</v>
      </c>
      <c r="B221" s="25" t="s">
        <v>49</v>
      </c>
      <c r="C221" s="7" t="s">
        <v>22</v>
      </c>
      <c r="D221" s="2">
        <v>1623</v>
      </c>
      <c r="E221" s="3">
        <v>15.4</v>
      </c>
      <c r="F221" s="1">
        <v>41648</v>
      </c>
      <c r="G221" s="3">
        <v>15.76</v>
      </c>
      <c r="H221" s="4">
        <f t="shared" si="172"/>
        <v>24994.2</v>
      </c>
      <c r="I221" s="4">
        <f t="shared" si="175"/>
        <v>25578.48</v>
      </c>
      <c r="J221">
        <f t="shared" si="178"/>
        <v>1</v>
      </c>
      <c r="K221" s="16">
        <f t="shared" si="179"/>
        <v>24994.2</v>
      </c>
      <c r="L221" s="5">
        <f aca="true" t="shared" si="180" ref="L221:L226">IF(F221&gt;0,IF(LEFT(UPPER(C221))="S",(H221-I221)/H221,(I221-H221)/H221),0)</f>
        <v>-0.02337662337662333</v>
      </c>
      <c r="M221" s="24">
        <f aca="true" t="shared" si="181" ref="M221:M226">(H221*L221)-10</f>
        <v>-594.2799999999988</v>
      </c>
      <c r="Q221" s="22"/>
    </row>
    <row r="222" spans="1:17" ht="12.75">
      <c r="A222" s="1">
        <v>41652</v>
      </c>
      <c r="B222" s="25" t="s">
        <v>140</v>
      </c>
      <c r="C222" s="7" t="s">
        <v>10</v>
      </c>
      <c r="D222" s="16">
        <v>1009</v>
      </c>
      <c r="E222" s="43">
        <v>24.77</v>
      </c>
      <c r="F222" s="1">
        <v>41653</v>
      </c>
      <c r="G222" s="43">
        <v>24.15</v>
      </c>
      <c r="H222" s="4">
        <f t="shared" si="172"/>
        <v>24992.93</v>
      </c>
      <c r="I222" s="4">
        <f aca="true" t="shared" si="182" ref="I222:I227">IF(F222&gt;0,G222*D222,0)</f>
        <v>24367.35</v>
      </c>
      <c r="J222">
        <f aca="true" t="shared" si="183" ref="J222:J227">IF(F222&gt;0,F222-A222,0)</f>
        <v>1</v>
      </c>
      <c r="K222" s="16">
        <f aca="true" t="shared" si="184" ref="K222:K227">H222*J222</f>
        <v>24992.93</v>
      </c>
      <c r="L222" s="5">
        <f t="shared" si="180"/>
        <v>-0.025030278562777623</v>
      </c>
      <c r="M222" s="24">
        <f t="shared" si="181"/>
        <v>-635.5800000000017</v>
      </c>
      <c r="Q222" s="22"/>
    </row>
    <row r="223" spans="1:17" ht="12.75">
      <c r="A223" s="1">
        <v>41661</v>
      </c>
      <c r="B223" s="25" t="s">
        <v>157</v>
      </c>
      <c r="C223" s="7" t="s">
        <v>22</v>
      </c>
      <c r="D223" s="16">
        <v>1142</v>
      </c>
      <c r="E223" s="31">
        <v>21.9</v>
      </c>
      <c r="F223" s="1">
        <v>41663</v>
      </c>
      <c r="G223" s="3">
        <v>20</v>
      </c>
      <c r="H223" s="4">
        <f t="shared" si="172"/>
        <v>25009.8</v>
      </c>
      <c r="I223" s="4">
        <f t="shared" si="182"/>
        <v>22840</v>
      </c>
      <c r="J223">
        <f t="shared" si="183"/>
        <v>2</v>
      </c>
      <c r="K223" s="16">
        <f t="shared" si="184"/>
        <v>50019.6</v>
      </c>
      <c r="L223" s="5">
        <f t="shared" si="180"/>
        <v>0.08675799086757988</v>
      </c>
      <c r="M223" s="24">
        <f t="shared" si="181"/>
        <v>2159.7999999999993</v>
      </c>
      <c r="Q223" s="22"/>
    </row>
    <row r="224" spans="1:17" ht="12.75">
      <c r="A224" s="1">
        <v>41662</v>
      </c>
      <c r="B224" s="25" t="s">
        <v>140</v>
      </c>
      <c r="C224" s="7" t="s">
        <v>22</v>
      </c>
      <c r="D224" s="16">
        <v>1046</v>
      </c>
      <c r="E224" s="31">
        <v>23.9</v>
      </c>
      <c r="F224" s="1">
        <v>41664</v>
      </c>
      <c r="G224" s="31">
        <v>23.07</v>
      </c>
      <c r="H224" s="4">
        <f t="shared" si="172"/>
        <v>24999.399999999998</v>
      </c>
      <c r="I224" s="4">
        <f t="shared" si="182"/>
        <v>24131.22</v>
      </c>
      <c r="J224">
        <f t="shared" si="183"/>
        <v>2</v>
      </c>
      <c r="K224" s="16">
        <f t="shared" si="184"/>
        <v>49998.799999999996</v>
      </c>
      <c r="L224" s="5">
        <f t="shared" si="180"/>
        <v>0.03472803347280322</v>
      </c>
      <c r="M224" s="24">
        <f t="shared" si="181"/>
        <v>858.1799999999967</v>
      </c>
      <c r="Q224" s="22"/>
    </row>
    <row r="225" spans="1:17" ht="12.75">
      <c r="A225" s="1">
        <v>41715</v>
      </c>
      <c r="B225" s="25" t="s">
        <v>155</v>
      </c>
      <c r="C225" s="7" t="s">
        <v>10</v>
      </c>
      <c r="D225" s="16">
        <v>1116</v>
      </c>
      <c r="E225" s="43">
        <v>22.4</v>
      </c>
      <c r="F225" s="1">
        <v>41717</v>
      </c>
      <c r="G225" s="43">
        <v>22.26</v>
      </c>
      <c r="H225" s="4">
        <f t="shared" si="172"/>
        <v>24998.399999999998</v>
      </c>
      <c r="I225" s="4">
        <f t="shared" si="182"/>
        <v>24842.160000000003</v>
      </c>
      <c r="J225">
        <f t="shared" si="183"/>
        <v>2</v>
      </c>
      <c r="K225" s="16">
        <f t="shared" si="184"/>
        <v>49996.799999999996</v>
      </c>
      <c r="L225" s="5">
        <f t="shared" si="180"/>
        <v>-0.006249999999999773</v>
      </c>
      <c r="M225" s="24">
        <f t="shared" si="181"/>
        <v>-166.23999999999432</v>
      </c>
      <c r="Q225" s="22"/>
    </row>
    <row r="226" spans="1:17" ht="12.75">
      <c r="A226" s="1">
        <v>41719</v>
      </c>
      <c r="B226" s="25" t="s">
        <v>53</v>
      </c>
      <c r="C226" s="7" t="s">
        <v>22</v>
      </c>
      <c r="D226" s="16">
        <v>105042</v>
      </c>
      <c r="E226" s="2">
        <v>0.238</v>
      </c>
      <c r="F226" s="1">
        <v>41724</v>
      </c>
      <c r="G226" s="2">
        <v>0.2393</v>
      </c>
      <c r="H226" s="4">
        <f t="shared" si="172"/>
        <v>24999.996</v>
      </c>
      <c r="I226" s="4">
        <f t="shared" si="182"/>
        <v>25136.550600000002</v>
      </c>
      <c r="J226">
        <f t="shared" si="183"/>
        <v>5</v>
      </c>
      <c r="K226" s="16">
        <f t="shared" si="184"/>
        <v>124999.98</v>
      </c>
      <c r="L226" s="5">
        <f t="shared" si="180"/>
        <v>-0.005462184873949704</v>
      </c>
      <c r="M226" s="24">
        <f t="shared" si="181"/>
        <v>-146.55460000000312</v>
      </c>
      <c r="Q226" s="22"/>
    </row>
    <row r="227" spans="1:17" ht="12.75">
      <c r="A227" s="1">
        <v>41725</v>
      </c>
      <c r="B227" s="25" t="s">
        <v>121</v>
      </c>
      <c r="C227" s="7" t="s">
        <v>10</v>
      </c>
      <c r="D227" s="16">
        <v>10775</v>
      </c>
      <c r="E227" s="43">
        <v>2.32</v>
      </c>
      <c r="F227" s="1">
        <v>41730</v>
      </c>
      <c r="G227" s="43">
        <v>2.5</v>
      </c>
      <c r="H227" s="4">
        <f t="shared" si="172"/>
        <v>24998</v>
      </c>
      <c r="I227" s="4">
        <f t="shared" si="182"/>
        <v>26937.5</v>
      </c>
      <c r="J227">
        <f t="shared" si="183"/>
        <v>5</v>
      </c>
      <c r="K227" s="16">
        <f t="shared" si="184"/>
        <v>124990</v>
      </c>
      <c r="L227" s="5">
        <f aca="true" t="shared" si="185" ref="L227:L232">IF(F227&gt;0,IF(LEFT(UPPER(C227))="S",(H227-I227)/H227,(I227-H227)/H227),0)</f>
        <v>0.07758620689655173</v>
      </c>
      <c r="M227" s="24">
        <f aca="true" t="shared" si="186" ref="M227:M232">(H227*L227)-10</f>
        <v>1929.5</v>
      </c>
      <c r="Q227" s="22"/>
    </row>
    <row r="228" spans="1:17" ht="12.75">
      <c r="A228" s="1">
        <v>41729</v>
      </c>
      <c r="B228" s="25" t="s">
        <v>158</v>
      </c>
      <c r="C228" s="7" t="s">
        <v>10</v>
      </c>
      <c r="D228" s="16">
        <v>3030</v>
      </c>
      <c r="E228" s="43">
        <v>8.25</v>
      </c>
      <c r="F228" s="1">
        <v>41737</v>
      </c>
      <c r="G228" s="43">
        <v>8.17</v>
      </c>
      <c r="H228" s="4">
        <f t="shared" si="172"/>
        <v>24997.5</v>
      </c>
      <c r="I228" s="4">
        <f aca="true" t="shared" si="187" ref="I228:I233">IF(F228&gt;0,G228*D228,0)</f>
        <v>24755.1</v>
      </c>
      <c r="J228">
        <f aca="true" t="shared" si="188" ref="J228:J233">IF(F228&gt;0,F228-A228,0)</f>
        <v>8</v>
      </c>
      <c r="K228" s="16">
        <f aca="true" t="shared" si="189" ref="K228:K233">H228*J228</f>
        <v>199980</v>
      </c>
      <c r="L228" s="5">
        <f t="shared" si="185"/>
        <v>-0.009696969696969756</v>
      </c>
      <c r="M228" s="24">
        <f t="shared" si="186"/>
        <v>-252.40000000000148</v>
      </c>
      <c r="Q228" s="22"/>
    </row>
    <row r="229" spans="1:17" ht="12.75">
      <c r="A229" s="1">
        <v>41732</v>
      </c>
      <c r="B229" s="25" t="s">
        <v>76</v>
      </c>
      <c r="C229" s="7" t="s">
        <v>10</v>
      </c>
      <c r="D229" s="16">
        <v>1515</v>
      </c>
      <c r="E229" s="43">
        <v>16.5</v>
      </c>
      <c r="F229" s="1">
        <v>41738</v>
      </c>
      <c r="G229" s="43">
        <v>16.44</v>
      </c>
      <c r="H229" s="4">
        <f t="shared" si="172"/>
        <v>24997.5</v>
      </c>
      <c r="I229" s="4">
        <f t="shared" si="187"/>
        <v>24906.600000000002</v>
      </c>
      <c r="J229">
        <f t="shared" si="188"/>
        <v>6</v>
      </c>
      <c r="K229" s="16">
        <f t="shared" si="189"/>
        <v>149985</v>
      </c>
      <c r="L229" s="5">
        <f t="shared" si="185"/>
        <v>-0.003636363636363549</v>
      </c>
      <c r="M229" s="24">
        <f t="shared" si="186"/>
        <v>-100.89999999999782</v>
      </c>
      <c r="Q229" s="22"/>
    </row>
    <row r="230" spans="1:17" ht="12.75">
      <c r="A230" s="1">
        <v>41736</v>
      </c>
      <c r="B230" s="25" t="s">
        <v>52</v>
      </c>
      <c r="C230" s="7" t="s">
        <v>10</v>
      </c>
      <c r="D230" s="16">
        <v>28312</v>
      </c>
      <c r="E230" s="2">
        <v>0.883</v>
      </c>
      <c r="F230" s="1">
        <v>41744</v>
      </c>
      <c r="G230" s="3">
        <v>0.852</v>
      </c>
      <c r="H230" s="4">
        <f t="shared" si="172"/>
        <v>24999.496</v>
      </c>
      <c r="I230" s="4">
        <f t="shared" si="187"/>
        <v>24121.824</v>
      </c>
      <c r="J230">
        <f t="shared" si="188"/>
        <v>8</v>
      </c>
      <c r="K230" s="16">
        <f t="shared" si="189"/>
        <v>199995.968</v>
      </c>
      <c r="L230" s="5">
        <f t="shared" si="185"/>
        <v>-0.03510758776896937</v>
      </c>
      <c r="M230" s="24">
        <f t="shared" si="186"/>
        <v>-887.6719999999987</v>
      </c>
      <c r="Q230" s="22"/>
    </row>
    <row r="231" spans="1:17" ht="12.75">
      <c r="A231" s="1">
        <v>41768</v>
      </c>
      <c r="B231" s="25" t="s">
        <v>124</v>
      </c>
      <c r="C231" s="7" t="s">
        <v>10</v>
      </c>
      <c r="D231" s="16">
        <v>11960</v>
      </c>
      <c r="E231" s="2">
        <v>2.09</v>
      </c>
      <c r="F231" s="1">
        <v>41774</v>
      </c>
      <c r="G231" s="2">
        <v>2.058</v>
      </c>
      <c r="H231" s="4">
        <f t="shared" si="172"/>
        <v>24996.399999999998</v>
      </c>
      <c r="I231" s="4">
        <f t="shared" si="187"/>
        <v>24613.679999999997</v>
      </c>
      <c r="J231">
        <f t="shared" si="188"/>
        <v>6</v>
      </c>
      <c r="K231" s="16">
        <f t="shared" si="189"/>
        <v>149978.4</v>
      </c>
      <c r="L231" s="5">
        <f t="shared" si="185"/>
        <v>-0.015311004784689042</v>
      </c>
      <c r="M231" s="24">
        <f t="shared" si="186"/>
        <v>-392.72000000000116</v>
      </c>
      <c r="Q231" s="22"/>
    </row>
    <row r="232" spans="1:17" ht="12.75">
      <c r="A232" s="1">
        <v>41787</v>
      </c>
      <c r="B232" s="25" t="s">
        <v>89</v>
      </c>
      <c r="C232" s="7" t="s">
        <v>10</v>
      </c>
      <c r="D232" s="16">
        <v>3448</v>
      </c>
      <c r="E232" s="2">
        <v>7.25</v>
      </c>
      <c r="F232" s="1">
        <v>41792</v>
      </c>
      <c r="G232" s="2">
        <v>7.16</v>
      </c>
      <c r="H232" s="4">
        <f t="shared" si="172"/>
        <v>24998</v>
      </c>
      <c r="I232" s="4">
        <f t="shared" si="187"/>
        <v>24687.68</v>
      </c>
      <c r="J232">
        <f t="shared" si="188"/>
        <v>5</v>
      </c>
      <c r="K232" s="16">
        <f t="shared" si="189"/>
        <v>124990</v>
      </c>
      <c r="L232" s="5">
        <f t="shared" si="185"/>
        <v>-0.012413793103448265</v>
      </c>
      <c r="M232" s="24">
        <f t="shared" si="186"/>
        <v>-320.3199999999997</v>
      </c>
      <c r="Q232" s="22"/>
    </row>
    <row r="233" spans="1:17" ht="12.75">
      <c r="A233" s="1">
        <v>41795</v>
      </c>
      <c r="B233" s="25" t="s">
        <v>49</v>
      </c>
      <c r="C233" s="7" t="s">
        <v>10</v>
      </c>
      <c r="D233" s="16">
        <v>1506</v>
      </c>
      <c r="E233" s="2">
        <v>16.6</v>
      </c>
      <c r="F233" s="1">
        <v>41801</v>
      </c>
      <c r="G233" s="2">
        <v>16.85</v>
      </c>
      <c r="H233" s="4">
        <f t="shared" si="172"/>
        <v>24999.600000000002</v>
      </c>
      <c r="I233" s="4">
        <f t="shared" si="187"/>
        <v>25376.100000000002</v>
      </c>
      <c r="J233">
        <f t="shared" si="188"/>
        <v>6</v>
      </c>
      <c r="K233" s="16">
        <f t="shared" si="189"/>
        <v>149997.6</v>
      </c>
      <c r="L233" s="5">
        <f aca="true" t="shared" si="190" ref="L233:L239">IF(F233&gt;0,IF(LEFT(UPPER(C233))="S",(H233-I233)/H233,(I233-H233)/H233),0)</f>
        <v>0.01506024096385542</v>
      </c>
      <c r="M233" s="24">
        <f aca="true" t="shared" si="191" ref="M233:M239">(H233*L233)-10</f>
        <v>366.5</v>
      </c>
      <c r="Q233" s="22"/>
    </row>
    <row r="234" spans="1:17" ht="12.75">
      <c r="A234" s="1">
        <v>41836</v>
      </c>
      <c r="B234" s="25" t="s">
        <v>53</v>
      </c>
      <c r="C234" s="7" t="s">
        <v>10</v>
      </c>
      <c r="D234" s="16">
        <v>18450</v>
      </c>
      <c r="E234" s="2">
        <v>1.355</v>
      </c>
      <c r="F234" s="1">
        <v>41841</v>
      </c>
      <c r="G234" s="2">
        <v>1.308</v>
      </c>
      <c r="H234" s="4">
        <f t="shared" si="172"/>
        <v>24999.75</v>
      </c>
      <c r="I234" s="4">
        <f aca="true" t="shared" si="192" ref="I234:I239">IF(F234&gt;0,G234*D234,0)</f>
        <v>24132.600000000002</v>
      </c>
      <c r="J234">
        <f aca="true" t="shared" si="193" ref="J234:J239">IF(F234&gt;0,F234-A234,0)</f>
        <v>5</v>
      </c>
      <c r="K234" s="16">
        <f aca="true" t="shared" si="194" ref="K234:K239">H234*J234</f>
        <v>124998.75</v>
      </c>
      <c r="L234" s="5">
        <f t="shared" si="190"/>
        <v>-0.034686346863468547</v>
      </c>
      <c r="M234" s="24">
        <f t="shared" si="191"/>
        <v>-877.1499999999978</v>
      </c>
      <c r="Q234" s="22"/>
    </row>
    <row r="235" spans="1:17" ht="12.75">
      <c r="A235" s="1">
        <v>41894</v>
      </c>
      <c r="B235" s="25" t="s">
        <v>49</v>
      </c>
      <c r="C235" s="7" t="s">
        <v>10</v>
      </c>
      <c r="D235" s="16">
        <v>1412</v>
      </c>
      <c r="E235" s="3">
        <v>17.7</v>
      </c>
      <c r="F235" s="1">
        <v>41914</v>
      </c>
      <c r="G235" s="3">
        <v>17.08</v>
      </c>
      <c r="H235" s="4">
        <f aca="true" t="shared" si="195" ref="H235:H243">E235*D235</f>
        <v>24992.399999999998</v>
      </c>
      <c r="I235" s="4">
        <f t="shared" si="192"/>
        <v>24116.96</v>
      </c>
      <c r="J235">
        <f t="shared" si="193"/>
        <v>20</v>
      </c>
      <c r="K235" s="16">
        <f t="shared" si="194"/>
        <v>499847.99999999994</v>
      </c>
      <c r="L235" s="5">
        <f t="shared" si="190"/>
        <v>-0.03502824858757057</v>
      </c>
      <c r="M235" s="24">
        <f t="shared" si="191"/>
        <v>-885.4399999999987</v>
      </c>
      <c r="Q235" s="22"/>
    </row>
    <row r="236" spans="1:17" ht="12.75">
      <c r="A236" s="1">
        <v>41898</v>
      </c>
      <c r="B236" s="25" t="s">
        <v>159</v>
      </c>
      <c r="C236" s="7" t="s">
        <v>10</v>
      </c>
      <c r="D236" s="16">
        <v>1340</v>
      </c>
      <c r="E236" s="3">
        <v>18.65</v>
      </c>
      <c r="F236" s="1">
        <v>41904</v>
      </c>
      <c r="G236" s="3">
        <v>18.84</v>
      </c>
      <c r="H236" s="4">
        <f t="shared" si="195"/>
        <v>24990.999999999996</v>
      </c>
      <c r="I236" s="4">
        <f t="shared" si="192"/>
        <v>25245.6</v>
      </c>
      <c r="J236">
        <f t="shared" si="193"/>
        <v>6</v>
      </c>
      <c r="K236" s="16">
        <f t="shared" si="194"/>
        <v>149945.99999999997</v>
      </c>
      <c r="L236" s="5">
        <f t="shared" si="190"/>
        <v>0.010187667560321804</v>
      </c>
      <c r="M236" s="24">
        <f t="shared" si="191"/>
        <v>244.60000000000215</v>
      </c>
      <c r="N236" t="s">
        <v>160</v>
      </c>
      <c r="Q236" s="22"/>
    </row>
    <row r="237" spans="1:17" ht="12.75">
      <c r="A237" s="1">
        <v>41926</v>
      </c>
      <c r="B237" s="25" t="s">
        <v>82</v>
      </c>
      <c r="C237" s="7" t="s">
        <v>10</v>
      </c>
      <c r="D237" s="16">
        <v>2451</v>
      </c>
      <c r="E237" s="3">
        <v>10.2</v>
      </c>
      <c r="F237" s="1">
        <v>41927</v>
      </c>
      <c r="G237" s="3">
        <v>9.88</v>
      </c>
      <c r="H237" s="4">
        <f t="shared" si="195"/>
        <v>25000.199999999997</v>
      </c>
      <c r="I237" s="4">
        <f t="shared" si="192"/>
        <v>24215.88</v>
      </c>
      <c r="J237">
        <f t="shared" si="193"/>
        <v>1</v>
      </c>
      <c r="K237" s="16">
        <f t="shared" si="194"/>
        <v>25000.199999999997</v>
      </c>
      <c r="L237" s="5">
        <f t="shared" si="190"/>
        <v>-0.03137254901960769</v>
      </c>
      <c r="M237" s="24">
        <f t="shared" si="191"/>
        <v>-794.3199999999961</v>
      </c>
      <c r="Q237" s="22"/>
    </row>
    <row r="238" spans="1:17" ht="12.75">
      <c r="A238" s="1">
        <v>41929</v>
      </c>
      <c r="B238" s="25" t="s">
        <v>105</v>
      </c>
      <c r="C238" s="7" t="s">
        <v>10</v>
      </c>
      <c r="D238" s="16">
        <v>694</v>
      </c>
      <c r="E238" s="3">
        <v>36</v>
      </c>
      <c r="F238" s="1">
        <v>41942</v>
      </c>
      <c r="G238" s="3">
        <v>40</v>
      </c>
      <c r="H238" s="4">
        <f t="shared" si="195"/>
        <v>24984</v>
      </c>
      <c r="I238" s="4">
        <f t="shared" si="192"/>
        <v>27760</v>
      </c>
      <c r="J238">
        <f t="shared" si="193"/>
        <v>13</v>
      </c>
      <c r="K238" s="16">
        <f t="shared" si="194"/>
        <v>324792</v>
      </c>
      <c r="L238" s="5">
        <f t="shared" si="190"/>
        <v>0.1111111111111111</v>
      </c>
      <c r="M238" s="24">
        <f t="shared" si="191"/>
        <v>2766</v>
      </c>
      <c r="Q238" s="22"/>
    </row>
    <row r="239" spans="1:17" ht="12.75">
      <c r="A239" s="1">
        <v>41934</v>
      </c>
      <c r="B239" s="25" t="s">
        <v>49</v>
      </c>
      <c r="C239" s="7" t="s">
        <v>10</v>
      </c>
      <c r="D239" s="16">
        <v>1644</v>
      </c>
      <c r="E239" s="3">
        <v>15.2</v>
      </c>
      <c r="F239" s="1">
        <v>41947</v>
      </c>
      <c r="G239" s="3">
        <v>14.97</v>
      </c>
      <c r="H239" s="4">
        <f t="shared" si="195"/>
        <v>24988.8</v>
      </c>
      <c r="I239" s="4">
        <f t="shared" si="192"/>
        <v>24610.68</v>
      </c>
      <c r="J239">
        <f t="shared" si="193"/>
        <v>13</v>
      </c>
      <c r="K239" s="16">
        <f t="shared" si="194"/>
        <v>324854.39999999997</v>
      </c>
      <c r="L239" s="5">
        <f t="shared" si="190"/>
        <v>-0.015131578947368381</v>
      </c>
      <c r="M239" s="24">
        <f t="shared" si="191"/>
        <v>-388.119999999999</v>
      </c>
      <c r="Q239" s="22"/>
    </row>
    <row r="240" spans="1:17" ht="12.75">
      <c r="A240" s="1">
        <v>41941</v>
      </c>
      <c r="B240" s="48" t="s">
        <v>161</v>
      </c>
      <c r="C240" s="7" t="s">
        <v>10</v>
      </c>
      <c r="D240" s="16">
        <v>1872</v>
      </c>
      <c r="E240" s="3">
        <v>13.35</v>
      </c>
      <c r="F240" s="1">
        <v>41967</v>
      </c>
      <c r="G240" s="3">
        <v>13.98</v>
      </c>
      <c r="H240" s="4">
        <f t="shared" si="195"/>
        <v>24991.2</v>
      </c>
      <c r="I240" s="4">
        <f aca="true" t="shared" si="196" ref="I240:I250">IF(F240&gt;0,G240*D240,0)</f>
        <v>26170.56</v>
      </c>
      <c r="J240">
        <f aca="true" t="shared" si="197" ref="J240:J246">IF(F240&gt;0,F240-A240,0)</f>
        <v>26</v>
      </c>
      <c r="K240" s="16">
        <f aca="true" t="shared" si="198" ref="K240:K246">H240*J240</f>
        <v>649771.2000000001</v>
      </c>
      <c r="L240" s="5">
        <f aca="true" t="shared" si="199" ref="L240:L250">IF(F240&gt;0,IF(LEFT(UPPER(C240))="S",(H240-I240)/H240,(I240-H240)/H240),0)</f>
        <v>0.04719101123595508</v>
      </c>
      <c r="M240" s="24">
        <f aca="true" t="shared" si="200" ref="M240:M250">(H240*L240)-10</f>
        <v>1169.3600000000006</v>
      </c>
      <c r="N240" t="s">
        <v>163</v>
      </c>
      <c r="Q240" s="22"/>
    </row>
    <row r="241" spans="1:17" ht="12.75">
      <c r="A241" s="1">
        <v>41954</v>
      </c>
      <c r="B241" s="48" t="s">
        <v>50</v>
      </c>
      <c r="C241" s="7" t="s">
        <v>10</v>
      </c>
      <c r="D241" s="16">
        <v>31250</v>
      </c>
      <c r="E241" s="3">
        <v>0.8</v>
      </c>
      <c r="F241" s="1">
        <v>41955</v>
      </c>
      <c r="G241" s="3">
        <v>0.7805</v>
      </c>
      <c r="H241" s="4">
        <f t="shared" si="195"/>
        <v>25000</v>
      </c>
      <c r="I241" s="4">
        <f t="shared" si="196"/>
        <v>24390.625</v>
      </c>
      <c r="J241">
        <f t="shared" si="197"/>
        <v>1</v>
      </c>
      <c r="K241" s="16">
        <f t="shared" si="198"/>
        <v>25000</v>
      </c>
      <c r="L241" s="5">
        <f t="shared" si="199"/>
        <v>-0.024375</v>
      </c>
      <c r="M241" s="24">
        <f t="shared" si="200"/>
        <v>-619.375</v>
      </c>
      <c r="Q241" s="22"/>
    </row>
    <row r="242" spans="1:17" ht="12.75">
      <c r="A242" s="1">
        <v>41961</v>
      </c>
      <c r="B242" s="48" t="s">
        <v>162</v>
      </c>
      <c r="C242" s="7" t="s">
        <v>10</v>
      </c>
      <c r="D242" s="16">
        <v>5813</v>
      </c>
      <c r="E242" s="3">
        <v>4.3</v>
      </c>
      <c r="F242" s="1">
        <v>41978</v>
      </c>
      <c r="G242" s="3">
        <v>4.7</v>
      </c>
      <c r="H242" s="4">
        <f t="shared" si="195"/>
        <v>24995.899999999998</v>
      </c>
      <c r="I242" s="4">
        <f t="shared" si="196"/>
        <v>27321.100000000002</v>
      </c>
      <c r="J242">
        <f t="shared" si="197"/>
        <v>17</v>
      </c>
      <c r="K242" s="16">
        <f t="shared" si="198"/>
        <v>424930.3</v>
      </c>
      <c r="L242" s="5">
        <f t="shared" si="199"/>
        <v>0.09302325581395367</v>
      </c>
      <c r="M242" s="24">
        <f t="shared" si="200"/>
        <v>2315.2000000000044</v>
      </c>
      <c r="Q242" s="22"/>
    </row>
    <row r="243" spans="1:17" ht="12.75">
      <c r="A243" s="1">
        <v>41977</v>
      </c>
      <c r="B243" s="48" t="s">
        <v>52</v>
      </c>
      <c r="C243" s="7" t="s">
        <v>10</v>
      </c>
      <c r="D243" s="16">
        <v>27173</v>
      </c>
      <c r="E243" s="3">
        <v>0.92</v>
      </c>
      <c r="F243" s="1">
        <v>41988</v>
      </c>
      <c r="G243" s="3">
        <v>0.896</v>
      </c>
      <c r="H243" s="4">
        <f t="shared" si="195"/>
        <v>24999.16</v>
      </c>
      <c r="I243" s="4">
        <f t="shared" si="196"/>
        <v>24347.008</v>
      </c>
      <c r="J243">
        <f t="shared" si="197"/>
        <v>11</v>
      </c>
      <c r="K243" s="16">
        <f t="shared" si="198"/>
        <v>274990.76</v>
      </c>
      <c r="L243" s="5">
        <f t="shared" si="199"/>
        <v>-0.02608695652173906</v>
      </c>
      <c r="M243" s="24">
        <f t="shared" si="200"/>
        <v>-662.1519999999982</v>
      </c>
      <c r="Q243" s="22"/>
    </row>
    <row r="244" spans="1:17" ht="12.75">
      <c r="A244" s="1">
        <v>41990</v>
      </c>
      <c r="B244" s="48" t="s">
        <v>75</v>
      </c>
      <c r="C244" s="7" t="s">
        <v>10</v>
      </c>
      <c r="D244" s="16">
        <v>2890</v>
      </c>
      <c r="E244" s="3">
        <v>8.65</v>
      </c>
      <c r="F244" s="1">
        <v>41996</v>
      </c>
      <c r="G244" s="3">
        <v>8.89</v>
      </c>
      <c r="H244" s="4">
        <f aca="true" t="shared" si="201" ref="H244:H252">E244*D244</f>
        <v>24998.5</v>
      </c>
      <c r="I244" s="4">
        <f t="shared" si="196"/>
        <v>25692.100000000002</v>
      </c>
      <c r="J244">
        <f t="shared" si="197"/>
        <v>6</v>
      </c>
      <c r="K244" s="16">
        <f t="shared" si="198"/>
        <v>149991</v>
      </c>
      <c r="L244" s="5">
        <f t="shared" si="199"/>
        <v>0.02774566473988448</v>
      </c>
      <c r="M244" s="24">
        <f t="shared" si="200"/>
        <v>683.6000000000022</v>
      </c>
      <c r="Q244" s="22"/>
    </row>
    <row r="245" spans="1:17" ht="12.75">
      <c r="A245" s="1">
        <v>42019</v>
      </c>
      <c r="B245" s="48" t="s">
        <v>59</v>
      </c>
      <c r="C245" s="7" t="s">
        <v>10</v>
      </c>
      <c r="D245" s="16">
        <v>28735</v>
      </c>
      <c r="E245" s="3">
        <v>0.87</v>
      </c>
      <c r="F245" s="1">
        <v>42027</v>
      </c>
      <c r="G245" s="3">
        <v>0.98</v>
      </c>
      <c r="H245" s="4">
        <f t="shared" si="201"/>
        <v>24999.45</v>
      </c>
      <c r="I245" s="4">
        <f t="shared" si="196"/>
        <v>28160.3</v>
      </c>
      <c r="J245">
        <f t="shared" si="197"/>
        <v>8</v>
      </c>
      <c r="K245" s="16">
        <f t="shared" si="198"/>
        <v>199995.6</v>
      </c>
      <c r="L245" s="5">
        <f t="shared" si="199"/>
        <v>0.12643678160919533</v>
      </c>
      <c r="M245" s="24">
        <f t="shared" si="200"/>
        <v>3150.849999999998</v>
      </c>
      <c r="Q245" s="22"/>
    </row>
    <row r="246" spans="1:17" ht="12.75">
      <c r="A246" s="1">
        <v>42021</v>
      </c>
      <c r="B246" s="48" t="s">
        <v>65</v>
      </c>
      <c r="C246" s="7" t="s">
        <v>10</v>
      </c>
      <c r="D246" s="16">
        <v>3030</v>
      </c>
      <c r="E246" s="3">
        <v>8.25</v>
      </c>
      <c r="F246" s="1">
        <v>42027</v>
      </c>
      <c r="G246" s="3">
        <v>8.97</v>
      </c>
      <c r="H246" s="4">
        <f t="shared" si="201"/>
        <v>24997.5</v>
      </c>
      <c r="I246" s="4">
        <f t="shared" si="196"/>
        <v>27179.100000000002</v>
      </c>
      <c r="J246">
        <f t="shared" si="197"/>
        <v>6</v>
      </c>
      <c r="K246" s="16">
        <f t="shared" si="198"/>
        <v>149985</v>
      </c>
      <c r="L246" s="5">
        <f t="shared" si="199"/>
        <v>0.08727272727272736</v>
      </c>
      <c r="M246" s="24">
        <f t="shared" si="200"/>
        <v>2171.600000000002</v>
      </c>
      <c r="Q246" s="22"/>
    </row>
    <row r="247" spans="1:17" ht="12.75">
      <c r="A247" s="1">
        <v>42053</v>
      </c>
      <c r="B247" s="48" t="s">
        <v>93</v>
      </c>
      <c r="C247" s="7" t="s">
        <v>10</v>
      </c>
      <c r="D247" s="16">
        <v>1456</v>
      </c>
      <c r="E247" s="3">
        <v>17.16</v>
      </c>
      <c r="F247" s="1">
        <v>42060</v>
      </c>
      <c r="G247" s="3">
        <v>17.78</v>
      </c>
      <c r="H247" s="4">
        <f t="shared" si="201"/>
        <v>24984.96</v>
      </c>
      <c r="I247" s="4">
        <f t="shared" si="196"/>
        <v>25887.68</v>
      </c>
      <c r="J247">
        <f aca="true" t="shared" si="202" ref="J247:J252">IF(F247&gt;0,F247-A247,0)</f>
        <v>7</v>
      </c>
      <c r="K247" s="16">
        <f aca="true" t="shared" si="203" ref="K247:K252">H247*J247</f>
        <v>174894.72</v>
      </c>
      <c r="L247" s="5">
        <f t="shared" si="199"/>
        <v>0.03613053613053618</v>
      </c>
      <c r="M247" s="24">
        <f t="shared" si="200"/>
        <v>892.7200000000012</v>
      </c>
      <c r="Q247" s="22"/>
    </row>
    <row r="248" spans="1:17" ht="12.75">
      <c r="A248" s="1">
        <v>42072</v>
      </c>
      <c r="B248" s="48" t="s">
        <v>76</v>
      </c>
      <c r="C248" s="7" t="s">
        <v>10</v>
      </c>
      <c r="D248" s="16">
        <v>1344</v>
      </c>
      <c r="E248" s="3">
        <v>18.85</v>
      </c>
      <c r="F248" s="1">
        <v>42075</v>
      </c>
      <c r="G248" s="3">
        <v>18.23</v>
      </c>
      <c r="H248" s="4">
        <f t="shared" si="201"/>
        <v>25334.4</v>
      </c>
      <c r="I248" s="4">
        <f t="shared" si="196"/>
        <v>24501.12</v>
      </c>
      <c r="J248">
        <f t="shared" si="202"/>
        <v>3</v>
      </c>
      <c r="K248" s="16">
        <f t="shared" si="203"/>
        <v>76003.20000000001</v>
      </c>
      <c r="L248" s="5">
        <f t="shared" si="199"/>
        <v>-0.03289124668435023</v>
      </c>
      <c r="M248" s="24">
        <f t="shared" si="200"/>
        <v>-843.2800000000025</v>
      </c>
      <c r="O248" s="49"/>
      <c r="Q248" s="22"/>
    </row>
    <row r="249" spans="1:17" ht="12.75">
      <c r="A249" s="1">
        <v>42095</v>
      </c>
      <c r="B249" s="48" t="s">
        <v>120</v>
      </c>
      <c r="C249" s="7" t="s">
        <v>10</v>
      </c>
      <c r="D249" s="16">
        <v>3424</v>
      </c>
      <c r="E249" s="31">
        <v>7.3</v>
      </c>
      <c r="F249" s="1">
        <v>42110</v>
      </c>
      <c r="G249" s="3">
        <v>7.37</v>
      </c>
      <c r="H249" s="4">
        <f t="shared" si="201"/>
        <v>24995.2</v>
      </c>
      <c r="I249" s="4">
        <f t="shared" si="196"/>
        <v>25234.88</v>
      </c>
      <c r="J249">
        <f t="shared" si="202"/>
        <v>15</v>
      </c>
      <c r="K249" s="16">
        <f t="shared" si="203"/>
        <v>374928</v>
      </c>
      <c r="L249" s="5">
        <f t="shared" si="199"/>
        <v>0.009589041095890422</v>
      </c>
      <c r="M249" s="24">
        <f t="shared" si="200"/>
        <v>229.6800000000003</v>
      </c>
      <c r="Q249" s="22"/>
    </row>
    <row r="250" spans="1:17" ht="12.75">
      <c r="A250" s="1">
        <v>42139</v>
      </c>
      <c r="B250" s="48" t="s">
        <v>56</v>
      </c>
      <c r="C250" s="7" t="s">
        <v>10</v>
      </c>
      <c r="D250" s="16">
        <v>2732</v>
      </c>
      <c r="E250" s="31">
        <v>9.15</v>
      </c>
      <c r="F250" s="1">
        <v>42160</v>
      </c>
      <c r="G250" s="3">
        <v>9.13</v>
      </c>
      <c r="H250" s="4">
        <f t="shared" si="201"/>
        <v>24997.8</v>
      </c>
      <c r="I250" s="4">
        <f t="shared" si="196"/>
        <v>24943.160000000003</v>
      </c>
      <c r="J250">
        <f t="shared" si="202"/>
        <v>21</v>
      </c>
      <c r="K250" s="16">
        <f t="shared" si="203"/>
        <v>524953.7999999999</v>
      </c>
      <c r="L250" s="5">
        <f t="shared" si="199"/>
        <v>-0.0021857923497266073</v>
      </c>
      <c r="M250" s="24">
        <f t="shared" si="200"/>
        <v>-64.63999999999578</v>
      </c>
      <c r="Q250" s="22"/>
    </row>
    <row r="251" spans="1:17" ht="12.75">
      <c r="A251" s="1">
        <v>42151</v>
      </c>
      <c r="B251" s="48" t="s">
        <v>158</v>
      </c>
      <c r="C251" s="7" t="s">
        <v>10</v>
      </c>
      <c r="D251" s="16">
        <v>3030</v>
      </c>
      <c r="E251" s="4">
        <v>8.25</v>
      </c>
      <c r="F251" s="1">
        <v>42152</v>
      </c>
      <c r="G251" s="2">
        <v>8.175</v>
      </c>
      <c r="H251" s="4">
        <f t="shared" si="201"/>
        <v>24997.5</v>
      </c>
      <c r="I251" s="4">
        <f aca="true" t="shared" si="204" ref="I251:I256">IF(F251&gt;0,G251*D251,0)</f>
        <v>24770.250000000004</v>
      </c>
      <c r="J251">
        <f t="shared" si="202"/>
        <v>1</v>
      </c>
      <c r="K251" s="16">
        <f t="shared" si="203"/>
        <v>24997.5</v>
      </c>
      <c r="L251" s="5">
        <f aca="true" t="shared" si="205" ref="L251:L256">IF(F251&gt;0,IF(LEFT(UPPER(C251))="S",(H251-I251)/H251,(I251-H251)/H251),0)</f>
        <v>-0.009090909090908945</v>
      </c>
      <c r="M251" s="24">
        <f aca="true" t="shared" si="206" ref="M251:M256">(H251*L251)-10</f>
        <v>-237.24999999999633</v>
      </c>
      <c r="Q251" s="22"/>
    </row>
    <row r="252" spans="1:17" ht="12.75">
      <c r="A252" s="1">
        <v>42152</v>
      </c>
      <c r="B252" s="48" t="s">
        <v>65</v>
      </c>
      <c r="C252" s="7" t="s">
        <v>10</v>
      </c>
      <c r="D252" s="16">
        <v>2083</v>
      </c>
      <c r="E252" s="16">
        <v>12</v>
      </c>
      <c r="F252" s="1">
        <v>42164</v>
      </c>
      <c r="G252" s="3">
        <v>11.71</v>
      </c>
      <c r="H252" s="4">
        <f t="shared" si="201"/>
        <v>24996</v>
      </c>
      <c r="I252" s="4">
        <f t="shared" si="204"/>
        <v>24391.93</v>
      </c>
      <c r="J252">
        <f t="shared" si="202"/>
        <v>12</v>
      </c>
      <c r="K252" s="16">
        <f t="shared" si="203"/>
        <v>299952</v>
      </c>
      <c r="L252" s="5">
        <f t="shared" si="205"/>
        <v>-0.024166666666666656</v>
      </c>
      <c r="M252" s="24">
        <f t="shared" si="206"/>
        <v>-614.0699999999997</v>
      </c>
      <c r="Q252" s="22"/>
    </row>
    <row r="253" spans="1:17" ht="12.75">
      <c r="A253" s="1">
        <v>42292</v>
      </c>
      <c r="B253" s="48" t="s">
        <v>105</v>
      </c>
      <c r="C253" s="7" t="s">
        <v>10</v>
      </c>
      <c r="D253" s="16">
        <v>400</v>
      </c>
      <c r="E253" s="31">
        <v>62.5</v>
      </c>
      <c r="F253" s="1">
        <v>42297</v>
      </c>
      <c r="G253" s="31">
        <v>61.6</v>
      </c>
      <c r="H253" s="4">
        <f aca="true" t="shared" si="207" ref="H253:H259">E253*D253</f>
        <v>25000</v>
      </c>
      <c r="I253" s="4">
        <f t="shared" si="204"/>
        <v>24640</v>
      </c>
      <c r="J253">
        <f aca="true" t="shared" si="208" ref="J253:J258">IF(F253&gt;0,F253-A253,0)</f>
        <v>5</v>
      </c>
      <c r="K253" s="16">
        <f aca="true" t="shared" si="209" ref="K253:K258">H253*J253</f>
        <v>125000</v>
      </c>
      <c r="L253" s="5">
        <f t="shared" si="205"/>
        <v>-0.0144</v>
      </c>
      <c r="M253" s="24">
        <f t="shared" si="206"/>
        <v>-370</v>
      </c>
      <c r="Q253" s="22"/>
    </row>
    <row r="254" spans="1:17" ht="12.75">
      <c r="A254" s="1">
        <v>42298</v>
      </c>
      <c r="B254" s="48" t="s">
        <v>154</v>
      </c>
      <c r="C254" s="7" t="s">
        <v>10</v>
      </c>
      <c r="D254" s="16">
        <v>4266</v>
      </c>
      <c r="E254" s="31">
        <v>5.86</v>
      </c>
      <c r="F254" s="1">
        <v>42312</v>
      </c>
      <c r="G254" s="3">
        <v>6.4</v>
      </c>
      <c r="H254" s="4">
        <f t="shared" si="207"/>
        <v>24998.760000000002</v>
      </c>
      <c r="I254" s="4">
        <f t="shared" si="204"/>
        <v>27302.4</v>
      </c>
      <c r="J254">
        <f t="shared" si="208"/>
        <v>14</v>
      </c>
      <c r="K254" s="16">
        <f t="shared" si="209"/>
        <v>349982.64</v>
      </c>
      <c r="L254" s="5">
        <f t="shared" si="205"/>
        <v>0.09215017064846413</v>
      </c>
      <c r="M254" s="24">
        <f t="shared" si="206"/>
        <v>2293.6399999999994</v>
      </c>
      <c r="Q254" s="22"/>
    </row>
    <row r="255" spans="1:17" ht="12.75">
      <c r="A255" s="1">
        <v>42300</v>
      </c>
      <c r="B255" s="48" t="s">
        <v>140</v>
      </c>
      <c r="C255" s="7" t="s">
        <v>10</v>
      </c>
      <c r="D255" s="16">
        <v>1072</v>
      </c>
      <c r="E255" s="4">
        <v>23.31</v>
      </c>
      <c r="F255" s="1">
        <v>42313</v>
      </c>
      <c r="G255" s="4">
        <v>24.96</v>
      </c>
      <c r="H255" s="4">
        <f t="shared" si="207"/>
        <v>24988.32</v>
      </c>
      <c r="I255" s="4">
        <f t="shared" si="204"/>
        <v>26757.120000000003</v>
      </c>
      <c r="J255">
        <f t="shared" si="208"/>
        <v>13</v>
      </c>
      <c r="K255" s="16">
        <f t="shared" si="209"/>
        <v>324848.16</v>
      </c>
      <c r="L255" s="5">
        <f t="shared" si="205"/>
        <v>0.0707850707850709</v>
      </c>
      <c r="M255" s="24">
        <f t="shared" si="206"/>
        <v>1758.800000000003</v>
      </c>
      <c r="Q255" s="22"/>
    </row>
    <row r="256" spans="1:17" ht="12.75">
      <c r="A256" s="1">
        <v>42307</v>
      </c>
      <c r="B256" s="48" t="s">
        <v>89</v>
      </c>
      <c r="C256" s="7" t="s">
        <v>10</v>
      </c>
      <c r="D256" s="16">
        <v>3990</v>
      </c>
      <c r="E256" s="2">
        <v>6.265</v>
      </c>
      <c r="F256" s="1">
        <v>42312</v>
      </c>
      <c r="G256" s="4">
        <v>6.48</v>
      </c>
      <c r="H256" s="4">
        <f t="shared" si="207"/>
        <v>24997.35</v>
      </c>
      <c r="I256" s="4">
        <f t="shared" si="204"/>
        <v>25855.2</v>
      </c>
      <c r="J256">
        <f t="shared" si="208"/>
        <v>5</v>
      </c>
      <c r="K256" s="16">
        <f t="shared" si="209"/>
        <v>124986.75</v>
      </c>
      <c r="L256" s="5">
        <f t="shared" si="205"/>
        <v>0.03431763766959307</v>
      </c>
      <c r="M256" s="24">
        <f t="shared" si="206"/>
        <v>847.8500000000022</v>
      </c>
      <c r="Q256" s="22"/>
    </row>
    <row r="257" spans="1:17" ht="12.75">
      <c r="A257" s="1">
        <v>42325</v>
      </c>
      <c r="B257" s="48" t="s">
        <v>90</v>
      </c>
      <c r="C257" s="7" t="s">
        <v>10</v>
      </c>
      <c r="D257" s="16">
        <v>1511</v>
      </c>
      <c r="E257" s="4">
        <v>16.54</v>
      </c>
      <c r="F257" s="1">
        <v>42331</v>
      </c>
      <c r="G257" s="3">
        <v>17.5</v>
      </c>
      <c r="H257" s="4">
        <f t="shared" si="207"/>
        <v>24991.94</v>
      </c>
      <c r="I257" s="4">
        <f aca="true" t="shared" si="210" ref="I257:I262">IF(F257&gt;0,G257*D257,0)</f>
        <v>26442.5</v>
      </c>
      <c r="J257">
        <f t="shared" si="208"/>
        <v>6</v>
      </c>
      <c r="K257" s="16">
        <f t="shared" si="209"/>
        <v>149951.63999999998</v>
      </c>
      <c r="L257" s="5">
        <f aca="true" t="shared" si="211" ref="L257:L262">IF(F257&gt;0,IF(LEFT(UPPER(C257))="S",(H257-I257)/H257,(I257-H257)/H257),0)</f>
        <v>0.05804111245465544</v>
      </c>
      <c r="M257" s="24">
        <f aca="true" t="shared" si="212" ref="M257:M262">(H257*L257)-10</f>
        <v>1440.5600000000013</v>
      </c>
      <c r="Q257" s="22">
        <f>IF(P257=0,0,Q256+P257)</f>
        <v>0</v>
      </c>
    </row>
    <row r="258" spans="1:17" ht="12.75">
      <c r="A258" s="1">
        <v>42345</v>
      </c>
      <c r="B258" s="48" t="s">
        <v>144</v>
      </c>
      <c r="C258" s="7" t="s">
        <v>10</v>
      </c>
      <c r="D258" s="16">
        <v>4078</v>
      </c>
      <c r="E258" s="4">
        <v>6.13</v>
      </c>
      <c r="F258" s="1">
        <v>42346</v>
      </c>
      <c r="G258" s="3">
        <v>5.915</v>
      </c>
      <c r="H258" s="4">
        <f t="shared" si="207"/>
        <v>24998.14</v>
      </c>
      <c r="I258" s="4">
        <f t="shared" si="210"/>
        <v>24121.37</v>
      </c>
      <c r="J258">
        <f t="shared" si="208"/>
        <v>1</v>
      </c>
      <c r="K258" s="16">
        <f t="shared" si="209"/>
        <v>24998.14</v>
      </c>
      <c r="L258" s="5">
        <f t="shared" si="211"/>
        <v>-0.035073409461663964</v>
      </c>
      <c r="M258" s="24">
        <f t="shared" si="212"/>
        <v>-886.7700000000004</v>
      </c>
      <c r="Q258" s="22">
        <f>IF(P258=0,0,Q257+P258)</f>
        <v>0</v>
      </c>
    </row>
    <row r="259" spans="1:17" ht="12.75">
      <c r="A259" s="1">
        <v>42410</v>
      </c>
      <c r="B259" s="48" t="s">
        <v>83</v>
      </c>
      <c r="C259" s="7" t="s">
        <v>10</v>
      </c>
      <c r="D259" s="16">
        <v>8278</v>
      </c>
      <c r="E259" s="4">
        <v>3.02</v>
      </c>
      <c r="F259" s="1">
        <v>42411</v>
      </c>
      <c r="G259" s="3">
        <v>2.915</v>
      </c>
      <c r="H259" s="4">
        <f t="shared" si="207"/>
        <v>24999.56</v>
      </c>
      <c r="I259" s="4">
        <f t="shared" si="210"/>
        <v>24130.37</v>
      </c>
      <c r="J259">
        <f aca="true" t="shared" si="213" ref="J259:J264">IF(F259&gt;0,F259-A259,0)</f>
        <v>1</v>
      </c>
      <c r="K259" s="16">
        <f aca="true" t="shared" si="214" ref="K259:K264">H259*J259</f>
        <v>24999.56</v>
      </c>
      <c r="L259" s="5">
        <f t="shared" si="211"/>
        <v>-0.034768211920529896</v>
      </c>
      <c r="M259" s="24">
        <f t="shared" si="212"/>
        <v>-879.1900000000024</v>
      </c>
      <c r="O259" t="s">
        <v>166</v>
      </c>
      <c r="Q259" s="22">
        <f>IF(P259=0,0,Q258+P259)</f>
        <v>0</v>
      </c>
    </row>
    <row r="260" spans="1:17" ht="12.75">
      <c r="A260" s="1">
        <v>42425</v>
      </c>
      <c r="B260" s="48" t="s">
        <v>76</v>
      </c>
      <c r="C260" s="7" t="s">
        <v>10</v>
      </c>
      <c r="D260" s="16">
        <v>2057</v>
      </c>
      <c r="E260" s="4">
        <v>12.15</v>
      </c>
      <c r="F260" s="1">
        <v>42431</v>
      </c>
      <c r="G260" s="3">
        <v>12.93</v>
      </c>
      <c r="H260" s="4">
        <f aca="true" t="shared" si="215" ref="H260:H279">E260*D260</f>
        <v>24992.55</v>
      </c>
      <c r="I260" s="4">
        <f t="shared" si="210"/>
        <v>26597.01</v>
      </c>
      <c r="J260">
        <f t="shared" si="213"/>
        <v>6</v>
      </c>
      <c r="K260" s="16">
        <f t="shared" si="214"/>
        <v>149955.3</v>
      </c>
      <c r="L260" s="5">
        <f t="shared" si="211"/>
        <v>0.0641975308641975</v>
      </c>
      <c r="M260" s="24">
        <f t="shared" si="212"/>
        <v>1594.4599999999991</v>
      </c>
      <c r="Q260" s="22">
        <f aca="true" t="shared" si="216" ref="Q260:Q323">IF(P260=0,0,Q259+P260)</f>
        <v>0</v>
      </c>
    </row>
    <row r="261" spans="1:17" ht="12.75">
      <c r="A261" s="1">
        <v>42426</v>
      </c>
      <c r="B261" s="48" t="s">
        <v>52</v>
      </c>
      <c r="C261" s="7" t="s">
        <v>10</v>
      </c>
      <c r="D261" s="16">
        <v>27472</v>
      </c>
      <c r="E261" s="4">
        <v>0.91</v>
      </c>
      <c r="F261" s="1">
        <v>42429</v>
      </c>
      <c r="G261" s="3">
        <v>0.899</v>
      </c>
      <c r="H261" s="4">
        <f t="shared" si="215"/>
        <v>24999.52</v>
      </c>
      <c r="I261" s="4">
        <f t="shared" si="210"/>
        <v>24697.328</v>
      </c>
      <c r="J261">
        <f t="shared" si="213"/>
        <v>3</v>
      </c>
      <c r="K261" s="16">
        <f t="shared" si="214"/>
        <v>74998.56</v>
      </c>
      <c r="L261" s="5">
        <f t="shared" si="211"/>
        <v>-0.012087912087912052</v>
      </c>
      <c r="M261" s="24">
        <f t="shared" si="212"/>
        <v>-312.1919999999991</v>
      </c>
      <c r="Q261" s="22">
        <f t="shared" si="216"/>
        <v>0</v>
      </c>
    </row>
    <row r="262" spans="1:17" ht="12.75">
      <c r="A262" s="1">
        <v>42437</v>
      </c>
      <c r="B262" s="48" t="s">
        <v>105</v>
      </c>
      <c r="C262" s="7" t="s">
        <v>10</v>
      </c>
      <c r="D262" s="16">
        <v>510</v>
      </c>
      <c r="E262" s="4">
        <v>49</v>
      </c>
      <c r="F262" s="1">
        <v>42444</v>
      </c>
      <c r="G262" s="3">
        <v>49.98</v>
      </c>
      <c r="H262" s="4">
        <f t="shared" si="215"/>
        <v>24990</v>
      </c>
      <c r="I262" s="4">
        <f t="shared" si="210"/>
        <v>25489.8</v>
      </c>
      <c r="J262">
        <f t="shared" si="213"/>
        <v>7</v>
      </c>
      <c r="K262" s="16">
        <f t="shared" si="214"/>
        <v>174930</v>
      </c>
      <c r="L262" s="5">
        <f t="shared" si="211"/>
        <v>0.01999999999999997</v>
      </c>
      <c r="M262" s="24">
        <f t="shared" si="212"/>
        <v>489.7999999999992</v>
      </c>
      <c r="Q262" s="22">
        <f t="shared" si="216"/>
        <v>0</v>
      </c>
    </row>
    <row r="263" spans="1:17" ht="12.75">
      <c r="A263" s="1">
        <v>42459</v>
      </c>
      <c r="B263" s="48" t="s">
        <v>165</v>
      </c>
      <c r="C263" s="7" t="s">
        <v>10</v>
      </c>
      <c r="D263" s="16">
        <v>387</v>
      </c>
      <c r="E263" s="4">
        <v>64.5</v>
      </c>
      <c r="F263" s="1">
        <v>42460</v>
      </c>
      <c r="G263" s="3">
        <v>62.6</v>
      </c>
      <c r="H263" s="4">
        <f t="shared" si="215"/>
        <v>24961.5</v>
      </c>
      <c r="I263" s="4">
        <f aca="true" t="shared" si="217" ref="I263:I269">IF(F263&gt;0,G263*D263,0)</f>
        <v>24226.2</v>
      </c>
      <c r="J263">
        <f t="shared" si="213"/>
        <v>1</v>
      </c>
      <c r="K263" s="16">
        <f t="shared" si="214"/>
        <v>24961.5</v>
      </c>
      <c r="L263" s="5">
        <f aca="true" t="shared" si="218" ref="L263:L269">IF(F263&gt;0,IF(LEFT(UPPER(C263))="S",(H263-I263)/H263,(I263-H263)/H263),0)</f>
        <v>-0.029457364341085243</v>
      </c>
      <c r="M263" s="24">
        <f aca="true" t="shared" si="219" ref="M263:M269">(H263*L263)-10</f>
        <v>-745.2999999999993</v>
      </c>
      <c r="Q263" s="22">
        <f t="shared" si="216"/>
        <v>0</v>
      </c>
    </row>
    <row r="264" spans="1:17" ht="12.75">
      <c r="A264" s="1">
        <v>42471</v>
      </c>
      <c r="B264" s="48" t="s">
        <v>49</v>
      </c>
      <c r="C264" s="7" t="s">
        <v>10</v>
      </c>
      <c r="D264" s="16">
        <v>2242</v>
      </c>
      <c r="E264" s="4">
        <v>11.15</v>
      </c>
      <c r="F264" s="1">
        <v>42480</v>
      </c>
      <c r="G264" s="3">
        <v>11.9</v>
      </c>
      <c r="H264" s="4">
        <f t="shared" si="215"/>
        <v>24998.3</v>
      </c>
      <c r="I264" s="4">
        <f t="shared" si="217"/>
        <v>26679.8</v>
      </c>
      <c r="J264">
        <f t="shared" si="213"/>
        <v>9</v>
      </c>
      <c r="K264" s="16">
        <f t="shared" si="214"/>
        <v>224984.69999999998</v>
      </c>
      <c r="L264" s="5">
        <f t="shared" si="218"/>
        <v>0.06726457399103139</v>
      </c>
      <c r="M264" s="24">
        <f t="shared" si="219"/>
        <v>1671.5</v>
      </c>
      <c r="O264" t="s">
        <v>167</v>
      </c>
      <c r="Q264" s="22">
        <f t="shared" si="216"/>
        <v>0</v>
      </c>
    </row>
    <row r="265" spans="1:17" ht="12.75">
      <c r="A265" s="1">
        <v>42500</v>
      </c>
      <c r="B265" s="48" t="s">
        <v>108</v>
      </c>
      <c r="C265" s="7" t="s">
        <v>10</v>
      </c>
      <c r="D265" s="16">
        <v>1059</v>
      </c>
      <c r="E265" s="4">
        <v>23.6</v>
      </c>
      <c r="F265" s="1">
        <v>42503</v>
      </c>
      <c r="G265" s="3">
        <v>26</v>
      </c>
      <c r="H265" s="4">
        <f t="shared" si="215"/>
        <v>24992.4</v>
      </c>
      <c r="I265" s="4">
        <f t="shared" si="217"/>
        <v>27534</v>
      </c>
      <c r="J265">
        <f aca="true" t="shared" si="220" ref="J265:J270">IF(F265&gt;0,F265-A265,0)</f>
        <v>3</v>
      </c>
      <c r="K265" s="16">
        <f aca="true" t="shared" si="221" ref="K265:K270">H265*J265</f>
        <v>74977.20000000001</v>
      </c>
      <c r="L265" s="5">
        <f t="shared" si="218"/>
        <v>0.10169491525423723</v>
      </c>
      <c r="M265" s="24">
        <f t="shared" si="219"/>
        <v>2531.5999999999985</v>
      </c>
      <c r="Q265" s="22">
        <f t="shared" si="216"/>
        <v>0</v>
      </c>
    </row>
    <row r="266" spans="1:17" ht="12.75">
      <c r="A266" s="1">
        <v>42503</v>
      </c>
      <c r="B266" s="48" t="s">
        <v>72</v>
      </c>
      <c r="C266" s="7" t="s">
        <v>10</v>
      </c>
      <c r="D266" s="16">
        <v>8474</v>
      </c>
      <c r="E266" s="4">
        <v>2.95</v>
      </c>
      <c r="F266" s="1">
        <v>42507</v>
      </c>
      <c r="G266" s="3">
        <v>2.846</v>
      </c>
      <c r="H266" s="4">
        <f t="shared" si="215"/>
        <v>24998.300000000003</v>
      </c>
      <c r="I266" s="4">
        <f t="shared" si="217"/>
        <v>24117.004</v>
      </c>
      <c r="J266">
        <f t="shared" si="220"/>
        <v>4</v>
      </c>
      <c r="K266" s="16">
        <f t="shared" si="221"/>
        <v>99993.20000000001</v>
      </c>
      <c r="L266" s="5">
        <f t="shared" si="218"/>
        <v>-0.035254237288135676</v>
      </c>
      <c r="M266" s="24">
        <f t="shared" si="219"/>
        <v>-891.2960000000022</v>
      </c>
      <c r="Q266" s="22">
        <f t="shared" si="216"/>
        <v>0</v>
      </c>
    </row>
    <row r="267" spans="1:17" ht="12.75">
      <c r="A267" s="1">
        <v>42529</v>
      </c>
      <c r="B267" s="48" t="s">
        <v>168</v>
      </c>
      <c r="C267" s="7" t="s">
        <v>10</v>
      </c>
      <c r="D267" s="16">
        <v>50000</v>
      </c>
      <c r="E267" s="4">
        <v>0.5</v>
      </c>
      <c r="F267" s="1">
        <v>42531</v>
      </c>
      <c r="G267" s="3">
        <v>0.4825</v>
      </c>
      <c r="H267" s="4">
        <f t="shared" si="215"/>
        <v>25000</v>
      </c>
      <c r="I267" s="4">
        <f t="shared" si="217"/>
        <v>24125</v>
      </c>
      <c r="J267">
        <f t="shared" si="220"/>
        <v>2</v>
      </c>
      <c r="K267" s="16">
        <f t="shared" si="221"/>
        <v>50000</v>
      </c>
      <c r="L267" s="5">
        <f t="shared" si="218"/>
        <v>-0.035</v>
      </c>
      <c r="M267" s="24">
        <f t="shared" si="219"/>
        <v>-885.0000000000001</v>
      </c>
      <c r="Q267" s="22">
        <f t="shared" si="216"/>
        <v>0</v>
      </c>
    </row>
    <row r="268" spans="1:17" ht="12.75">
      <c r="A268" s="1">
        <v>42536</v>
      </c>
      <c r="B268" s="48" t="s">
        <v>89</v>
      </c>
      <c r="C268" s="7" t="s">
        <v>10</v>
      </c>
      <c r="D268" s="16">
        <v>5000</v>
      </c>
      <c r="E268" s="4">
        <v>5</v>
      </c>
      <c r="F268" s="1">
        <v>42544</v>
      </c>
      <c r="G268" s="3">
        <v>5.275</v>
      </c>
      <c r="H268" s="4">
        <f t="shared" si="215"/>
        <v>25000</v>
      </c>
      <c r="I268" s="4">
        <f t="shared" si="217"/>
        <v>26375</v>
      </c>
      <c r="J268">
        <f t="shared" si="220"/>
        <v>8</v>
      </c>
      <c r="K268" s="16">
        <f t="shared" si="221"/>
        <v>200000</v>
      </c>
      <c r="L268" s="5">
        <f t="shared" si="218"/>
        <v>0.055</v>
      </c>
      <c r="M268" s="24">
        <f t="shared" si="219"/>
        <v>1365</v>
      </c>
      <c r="Q268" s="22">
        <f t="shared" si="216"/>
        <v>0</v>
      </c>
    </row>
    <row r="269" spans="1:17" ht="12.75">
      <c r="A269" s="1">
        <v>42538</v>
      </c>
      <c r="B269" s="48" t="s">
        <v>121</v>
      </c>
      <c r="C269" s="7">
        <v>12658</v>
      </c>
      <c r="D269" s="16">
        <v>12658</v>
      </c>
      <c r="E269" s="4">
        <v>1.975</v>
      </c>
      <c r="F269" s="1">
        <v>42542</v>
      </c>
      <c r="G269" s="3">
        <v>2.15</v>
      </c>
      <c r="H269" s="4">
        <f t="shared" si="215"/>
        <v>24999.550000000003</v>
      </c>
      <c r="I269" s="4">
        <f t="shared" si="217"/>
        <v>27214.699999999997</v>
      </c>
      <c r="J269">
        <f t="shared" si="220"/>
        <v>4</v>
      </c>
      <c r="K269" s="16">
        <f t="shared" si="221"/>
        <v>99998.20000000001</v>
      </c>
      <c r="L269" s="5">
        <f t="shared" si="218"/>
        <v>0.08860759493670861</v>
      </c>
      <c r="M269" s="24">
        <f t="shared" si="219"/>
        <v>2205.149999999994</v>
      </c>
      <c r="Q269" s="22">
        <f t="shared" si="216"/>
        <v>0</v>
      </c>
    </row>
    <row r="270" spans="1:17" ht="12.75">
      <c r="A270" s="1">
        <v>42549</v>
      </c>
      <c r="B270" s="48" t="s">
        <v>121</v>
      </c>
      <c r="C270" s="7">
        <v>12659</v>
      </c>
      <c r="D270" s="16">
        <v>15281</v>
      </c>
      <c r="E270" s="2">
        <v>1.636</v>
      </c>
      <c r="F270" s="1">
        <v>42551</v>
      </c>
      <c r="G270" s="3">
        <v>1.578</v>
      </c>
      <c r="H270" s="4">
        <f t="shared" si="215"/>
        <v>24999.715999999997</v>
      </c>
      <c r="I270" s="4">
        <f aca="true" t="shared" si="222" ref="I270:I276">IF(F270&gt;0,G270*D270,0)</f>
        <v>24113.418</v>
      </c>
      <c r="J270">
        <f t="shared" si="220"/>
        <v>2</v>
      </c>
      <c r="K270" s="16">
        <f t="shared" si="221"/>
        <v>49999.43199999999</v>
      </c>
      <c r="L270" s="5">
        <f aca="true" t="shared" si="223" ref="L270:L276">IF(F270&gt;0,IF(LEFT(UPPER(C270))="S",(H270-I270)/H270,(I270-H270)/H270),0)</f>
        <v>-0.035452322738386124</v>
      </c>
      <c r="M270" s="24">
        <f aca="true" t="shared" si="224" ref="M270:M276">(H270*L270)-10</f>
        <v>-896.2979999999953</v>
      </c>
      <c r="Q270" s="22">
        <f t="shared" si="216"/>
        <v>0</v>
      </c>
    </row>
    <row r="271" spans="1:17" ht="12.75">
      <c r="A271" s="1">
        <v>42558</v>
      </c>
      <c r="B271" s="48" t="s">
        <v>169</v>
      </c>
      <c r="C271" s="7">
        <v>12660</v>
      </c>
      <c r="D271" s="16">
        <v>4854</v>
      </c>
      <c r="E271" s="2">
        <v>5.15</v>
      </c>
      <c r="F271" s="1">
        <v>42562</v>
      </c>
      <c r="G271" s="3">
        <v>5.65</v>
      </c>
      <c r="H271" s="4">
        <f t="shared" si="215"/>
        <v>24998.100000000002</v>
      </c>
      <c r="I271" s="4">
        <f t="shared" si="222"/>
        <v>27425.100000000002</v>
      </c>
      <c r="J271">
        <f aca="true" t="shared" si="225" ref="J271:J277">IF(F271&gt;0,F271-A271,0)</f>
        <v>4</v>
      </c>
      <c r="K271" s="16">
        <f aca="true" t="shared" si="226" ref="K271:K277">H271*J271</f>
        <v>99992.40000000001</v>
      </c>
      <c r="L271" s="5">
        <f t="shared" si="223"/>
        <v>0.09708737864077668</v>
      </c>
      <c r="M271" s="24">
        <f t="shared" si="224"/>
        <v>2417</v>
      </c>
      <c r="Q271" s="22">
        <f t="shared" si="216"/>
        <v>0</v>
      </c>
    </row>
    <row r="272" spans="1:17" ht="12.75">
      <c r="A272" s="1">
        <v>42559</v>
      </c>
      <c r="B272" s="48" t="s">
        <v>168</v>
      </c>
      <c r="C272" s="7">
        <v>12661</v>
      </c>
      <c r="D272" s="16">
        <v>70028</v>
      </c>
      <c r="E272" s="2">
        <v>0.357</v>
      </c>
      <c r="F272" s="1">
        <v>42563</v>
      </c>
      <c r="G272" s="3">
        <v>0.4</v>
      </c>
      <c r="H272" s="4">
        <f t="shared" si="215"/>
        <v>24999.996</v>
      </c>
      <c r="I272" s="4">
        <f t="shared" si="222"/>
        <v>28011.2</v>
      </c>
      <c r="J272">
        <f t="shared" si="225"/>
        <v>4</v>
      </c>
      <c r="K272" s="16">
        <f t="shared" si="226"/>
        <v>99999.984</v>
      </c>
      <c r="L272" s="5">
        <f t="shared" si="223"/>
        <v>0.12044817927170876</v>
      </c>
      <c r="M272" s="24">
        <f t="shared" si="224"/>
        <v>3001.2040000000015</v>
      </c>
      <c r="Q272" s="22">
        <f t="shared" si="216"/>
        <v>0</v>
      </c>
    </row>
    <row r="273" spans="1:17" ht="12.75">
      <c r="A273" s="1">
        <v>42613</v>
      </c>
      <c r="B273" s="48" t="s">
        <v>121</v>
      </c>
      <c r="C273" s="7">
        <v>12659</v>
      </c>
      <c r="D273" s="16">
        <v>12135</v>
      </c>
      <c r="E273" s="2">
        <v>2.06</v>
      </c>
      <c r="F273" s="1">
        <v>42626</v>
      </c>
      <c r="G273" s="3">
        <v>2.082</v>
      </c>
      <c r="H273" s="4">
        <f t="shared" si="215"/>
        <v>24998.100000000002</v>
      </c>
      <c r="I273" s="4">
        <f t="shared" si="222"/>
        <v>25265.07</v>
      </c>
      <c r="J273">
        <f t="shared" si="225"/>
        <v>13</v>
      </c>
      <c r="K273" s="16">
        <f t="shared" si="226"/>
        <v>324975.30000000005</v>
      </c>
      <c r="L273" s="5">
        <f t="shared" si="223"/>
        <v>0.010679611650485338</v>
      </c>
      <c r="M273" s="24">
        <f t="shared" si="224"/>
        <v>256.9699999999975</v>
      </c>
      <c r="Q273" s="22">
        <f t="shared" si="216"/>
        <v>0</v>
      </c>
    </row>
    <row r="274" spans="1:17" ht="12.75">
      <c r="A274" s="1">
        <v>42634</v>
      </c>
      <c r="B274" s="48" t="s">
        <v>93</v>
      </c>
      <c r="C274" s="7">
        <v>12660</v>
      </c>
      <c r="D274" s="16">
        <v>1121</v>
      </c>
      <c r="E274" s="2">
        <v>22.3</v>
      </c>
      <c r="F274" s="1">
        <v>42653</v>
      </c>
      <c r="G274" s="3">
        <v>23.69</v>
      </c>
      <c r="H274" s="4">
        <f t="shared" si="215"/>
        <v>24998.3</v>
      </c>
      <c r="I274" s="4">
        <f t="shared" si="222"/>
        <v>26556.49</v>
      </c>
      <c r="J274">
        <f t="shared" si="225"/>
        <v>19</v>
      </c>
      <c r="K274" s="16">
        <f t="shared" si="226"/>
        <v>474967.7</v>
      </c>
      <c r="L274" s="5">
        <f t="shared" si="223"/>
        <v>0.062331838565022515</v>
      </c>
      <c r="M274" s="24">
        <f t="shared" si="224"/>
        <v>1548.1900000000023</v>
      </c>
      <c r="Q274" s="22">
        <f t="shared" si="216"/>
        <v>0</v>
      </c>
    </row>
    <row r="275" spans="1:17" ht="12.75">
      <c r="A275" s="1">
        <v>42654</v>
      </c>
      <c r="B275" s="48" t="s">
        <v>53</v>
      </c>
      <c r="C275" s="7">
        <v>12661</v>
      </c>
      <c r="D275" s="16">
        <v>144508</v>
      </c>
      <c r="E275" s="2">
        <v>0.173</v>
      </c>
      <c r="F275" s="1">
        <v>42661</v>
      </c>
      <c r="G275" s="2">
        <v>0.187</v>
      </c>
      <c r="H275" s="4">
        <f t="shared" si="215"/>
        <v>24999.884</v>
      </c>
      <c r="I275" s="4">
        <f t="shared" si="222"/>
        <v>27022.996</v>
      </c>
      <c r="J275">
        <f t="shared" si="225"/>
        <v>7</v>
      </c>
      <c r="K275" s="16">
        <f t="shared" si="226"/>
        <v>174999.188</v>
      </c>
      <c r="L275" s="5">
        <f t="shared" si="223"/>
        <v>0.08092485549132952</v>
      </c>
      <c r="M275" s="24">
        <f t="shared" si="224"/>
        <v>2013.112000000001</v>
      </c>
      <c r="Q275" s="22">
        <f t="shared" si="216"/>
        <v>0</v>
      </c>
    </row>
    <row r="276" spans="1:17" ht="12.75">
      <c r="A276" s="1">
        <v>42691</v>
      </c>
      <c r="B276" s="48" t="s">
        <v>170</v>
      </c>
      <c r="C276" s="7">
        <v>12662</v>
      </c>
      <c r="D276" s="16">
        <v>7763</v>
      </c>
      <c r="E276" s="2">
        <v>3.22</v>
      </c>
      <c r="F276" s="1">
        <v>42707</v>
      </c>
      <c r="G276" s="3">
        <v>3.33</v>
      </c>
      <c r="H276" s="4">
        <f t="shared" si="215"/>
        <v>24996.86</v>
      </c>
      <c r="I276" s="4">
        <f t="shared" si="222"/>
        <v>25850.79</v>
      </c>
      <c r="J276">
        <f t="shared" si="225"/>
        <v>16</v>
      </c>
      <c r="K276" s="16">
        <f t="shared" si="226"/>
        <v>399949.76</v>
      </c>
      <c r="L276" s="5">
        <f t="shared" si="223"/>
        <v>0.03416149068322982</v>
      </c>
      <c r="M276" s="24">
        <f t="shared" si="224"/>
        <v>843.9300000000003</v>
      </c>
      <c r="Q276" s="22">
        <f t="shared" si="216"/>
        <v>0</v>
      </c>
    </row>
    <row r="277" spans="1:17" ht="12.75">
      <c r="A277" s="1">
        <v>42696</v>
      </c>
      <c r="B277" s="48" t="s">
        <v>154</v>
      </c>
      <c r="C277" s="7">
        <v>12663</v>
      </c>
      <c r="D277" s="16">
        <v>3289</v>
      </c>
      <c r="E277" s="2">
        <v>7.6</v>
      </c>
      <c r="F277" s="1">
        <v>42697</v>
      </c>
      <c r="G277" s="3">
        <v>8</v>
      </c>
      <c r="H277" s="4">
        <f t="shared" si="215"/>
        <v>24996.399999999998</v>
      </c>
      <c r="I277" s="4">
        <f aca="true" t="shared" si="227" ref="I277:I282">IF(F277&gt;0,G277*D277,0)</f>
        <v>26312</v>
      </c>
      <c r="J277">
        <f t="shared" si="225"/>
        <v>1</v>
      </c>
      <c r="K277" s="16">
        <f t="shared" si="226"/>
        <v>24996.399999999998</v>
      </c>
      <c r="L277" s="5">
        <f aca="true" t="shared" si="228" ref="L277:L282">IF(F277&gt;0,IF(LEFT(UPPER(C277))="S",(H277-I277)/H277,(I277-H277)/H277),0)</f>
        <v>0.052631578947368515</v>
      </c>
      <c r="M277" s="24">
        <f aca="true" t="shared" si="229" ref="M277:M282">(H277*L277)-10</f>
        <v>1305.6000000000022</v>
      </c>
      <c r="Q277" s="22">
        <f t="shared" si="216"/>
        <v>0</v>
      </c>
    </row>
    <row r="278" spans="1:17" ht="12.75">
      <c r="A278" s="1">
        <v>42713</v>
      </c>
      <c r="B278" s="48" t="s">
        <v>105</v>
      </c>
      <c r="C278" s="7">
        <v>12664</v>
      </c>
      <c r="D278" s="16">
        <v>500</v>
      </c>
      <c r="E278" s="31">
        <v>50</v>
      </c>
      <c r="F278" s="1">
        <v>42723</v>
      </c>
      <c r="G278" s="3">
        <v>51</v>
      </c>
      <c r="H278" s="4">
        <f t="shared" si="215"/>
        <v>25000</v>
      </c>
      <c r="I278" s="4">
        <f t="shared" si="227"/>
        <v>25500</v>
      </c>
      <c r="J278">
        <f aca="true" t="shared" si="230" ref="J278:J283">IF(F278&gt;0,F278-A278,0)</f>
        <v>10</v>
      </c>
      <c r="K278" s="16">
        <f aca="true" t="shared" si="231" ref="K278:K283">H278*J278</f>
        <v>250000</v>
      </c>
      <c r="L278" s="5">
        <f t="shared" si="228"/>
        <v>0.02</v>
      </c>
      <c r="M278" s="24">
        <f t="shared" si="229"/>
        <v>490</v>
      </c>
      <c r="Q278" s="22">
        <f t="shared" si="216"/>
        <v>0</v>
      </c>
    </row>
    <row r="279" spans="1:17" ht="12.75">
      <c r="A279" s="1">
        <v>42719</v>
      </c>
      <c r="B279" s="48" t="s">
        <v>162</v>
      </c>
      <c r="C279" s="7">
        <v>12665</v>
      </c>
      <c r="D279" s="16">
        <v>4545</v>
      </c>
      <c r="E279" s="31">
        <v>5.5</v>
      </c>
      <c r="F279" s="1">
        <v>42723</v>
      </c>
      <c r="G279" s="31">
        <v>5.34</v>
      </c>
      <c r="H279" s="4">
        <f t="shared" si="215"/>
        <v>24997.5</v>
      </c>
      <c r="I279" s="4">
        <f t="shared" si="227"/>
        <v>24270.3</v>
      </c>
      <c r="J279">
        <f t="shared" si="230"/>
        <v>4</v>
      </c>
      <c r="K279" s="16">
        <f t="shared" si="231"/>
        <v>99990</v>
      </c>
      <c r="L279" s="5">
        <f t="shared" si="228"/>
        <v>-0.02909090909090912</v>
      </c>
      <c r="M279" s="24">
        <f t="shared" si="229"/>
        <v>-737.2000000000007</v>
      </c>
      <c r="Q279" s="22">
        <f t="shared" si="216"/>
        <v>0</v>
      </c>
    </row>
    <row r="280" spans="1:17" ht="12.75">
      <c r="A280" s="1">
        <v>42744</v>
      </c>
      <c r="B280" s="48" t="s">
        <v>93</v>
      </c>
      <c r="C280" s="7">
        <v>12666</v>
      </c>
      <c r="D280" s="16">
        <v>1823</v>
      </c>
      <c r="E280" s="31">
        <v>13.71</v>
      </c>
      <c r="F280" s="1">
        <v>42747</v>
      </c>
      <c r="G280" s="31">
        <v>13.23</v>
      </c>
      <c r="H280" s="4">
        <f aca="true" t="shared" si="232" ref="H280:H289">E280*D280</f>
        <v>24993.33</v>
      </c>
      <c r="I280" s="4">
        <f t="shared" si="227"/>
        <v>24118.29</v>
      </c>
      <c r="J280">
        <f t="shared" si="230"/>
        <v>3</v>
      </c>
      <c r="K280" s="16">
        <f t="shared" si="231"/>
        <v>74979.99</v>
      </c>
      <c r="L280" s="5">
        <f t="shared" si="228"/>
        <v>-0.03501094091903723</v>
      </c>
      <c r="M280" s="24">
        <f t="shared" si="229"/>
        <v>-885.0400000000009</v>
      </c>
      <c r="Q280" s="22">
        <f t="shared" si="216"/>
        <v>0</v>
      </c>
    </row>
    <row r="281" spans="1:17" ht="12.75">
      <c r="A281" s="1">
        <v>42755</v>
      </c>
      <c r="B281" s="48" t="s">
        <v>154</v>
      </c>
      <c r="C281" s="7">
        <v>12667</v>
      </c>
      <c r="D281" s="16">
        <v>2913</v>
      </c>
      <c r="E281" s="4">
        <v>8.58</v>
      </c>
      <c r="F281" s="1">
        <v>42765</v>
      </c>
      <c r="G281" s="3">
        <v>8.4</v>
      </c>
      <c r="H281" s="4">
        <f t="shared" si="232"/>
        <v>24993.54</v>
      </c>
      <c r="I281" s="4">
        <f t="shared" si="227"/>
        <v>24469.2</v>
      </c>
      <c r="J281">
        <f t="shared" si="230"/>
        <v>10</v>
      </c>
      <c r="K281" s="16">
        <f t="shared" si="231"/>
        <v>249935.40000000002</v>
      </c>
      <c r="L281" s="5">
        <f t="shared" si="228"/>
        <v>-0.020979020979020983</v>
      </c>
      <c r="M281" s="24">
        <f t="shared" si="229"/>
        <v>-534.3400000000001</v>
      </c>
      <c r="Q281" s="22">
        <f t="shared" si="216"/>
        <v>0</v>
      </c>
    </row>
    <row r="282" spans="1:17" ht="12.75">
      <c r="A282" s="1">
        <v>42761</v>
      </c>
      <c r="B282" s="48" t="s">
        <v>105</v>
      </c>
      <c r="C282" s="7">
        <v>12668</v>
      </c>
      <c r="D282" s="16">
        <v>495</v>
      </c>
      <c r="E282" s="4">
        <v>50.5</v>
      </c>
      <c r="F282" s="1">
        <v>42767</v>
      </c>
      <c r="G282" s="4">
        <v>48.73</v>
      </c>
      <c r="H282" s="4">
        <f t="shared" si="232"/>
        <v>24997.5</v>
      </c>
      <c r="I282" s="4">
        <f t="shared" si="227"/>
        <v>24121.35</v>
      </c>
      <c r="J282">
        <f t="shared" si="230"/>
        <v>6</v>
      </c>
      <c r="K282" s="16">
        <f t="shared" si="231"/>
        <v>149985</v>
      </c>
      <c r="L282" s="5">
        <f t="shared" si="228"/>
        <v>-0.03504950495049511</v>
      </c>
      <c r="M282" s="24">
        <f t="shared" si="229"/>
        <v>-886.1500000000015</v>
      </c>
      <c r="Q282" s="22">
        <f t="shared" si="216"/>
        <v>0</v>
      </c>
    </row>
    <row r="283" spans="1:17" ht="12.75">
      <c r="A283" s="1">
        <v>42769</v>
      </c>
      <c r="B283" s="48" t="s">
        <v>93</v>
      </c>
      <c r="C283" s="7">
        <v>12669</v>
      </c>
      <c r="D283" s="16">
        <v>992</v>
      </c>
      <c r="E283" s="4">
        <v>25.2</v>
      </c>
      <c r="F283" s="1">
        <v>42772</v>
      </c>
      <c r="G283" s="3">
        <v>24.61</v>
      </c>
      <c r="H283" s="4">
        <f t="shared" si="232"/>
        <v>24998.399999999998</v>
      </c>
      <c r="I283" s="4">
        <f aca="true" t="shared" si="233" ref="I283:I289">IF(F283&gt;0,G283*D283,0)</f>
        <v>24413.12</v>
      </c>
      <c r="J283">
        <f t="shared" si="230"/>
        <v>3</v>
      </c>
      <c r="K283" s="16">
        <f t="shared" si="231"/>
        <v>74995.2</v>
      </c>
      <c r="L283" s="5">
        <f aca="true" t="shared" si="234" ref="L283:L289">IF(F283&gt;0,IF(LEFT(UPPER(C283))="S",(H283-I283)/H283,(I283-H283)/H283),0)</f>
        <v>-0.023412698412698368</v>
      </c>
      <c r="M283" s="24">
        <f aca="true" t="shared" si="235" ref="M283:M289">(H283*L283)-10</f>
        <v>-595.2799999999988</v>
      </c>
      <c r="Q283" s="22">
        <f t="shared" si="216"/>
        <v>0</v>
      </c>
    </row>
    <row r="284" spans="1:17" ht="12.75">
      <c r="A284" s="1">
        <v>42775</v>
      </c>
      <c r="B284" s="48" t="s">
        <v>144</v>
      </c>
      <c r="C284" s="7">
        <v>12670</v>
      </c>
      <c r="D284" s="16">
        <v>8185</v>
      </c>
      <c r="E284" s="4">
        <v>3.054</v>
      </c>
      <c r="F284" s="1">
        <v>42776</v>
      </c>
      <c r="G284" s="3">
        <v>2.96</v>
      </c>
      <c r="H284" s="4">
        <f t="shared" si="232"/>
        <v>24996.989999999998</v>
      </c>
      <c r="I284" s="4">
        <f t="shared" si="233"/>
        <v>24227.6</v>
      </c>
      <c r="J284">
        <f aca="true" t="shared" si="236" ref="J284:J289">IF(F284&gt;0,F284-A284,0)</f>
        <v>1</v>
      </c>
      <c r="K284" s="16">
        <f aca="true" t="shared" si="237" ref="K284:K289">H284*J284</f>
        <v>24996.989999999998</v>
      </c>
      <c r="L284" s="5">
        <f t="shared" si="234"/>
        <v>-0.03077930582842172</v>
      </c>
      <c r="M284" s="24">
        <f t="shared" si="235"/>
        <v>-779.3899999999994</v>
      </c>
      <c r="Q284" s="22">
        <f t="shared" si="216"/>
        <v>0</v>
      </c>
    </row>
    <row r="285" spans="1:17" ht="12.75">
      <c r="A285" s="1">
        <v>42788</v>
      </c>
      <c r="B285" s="48" t="s">
        <v>90</v>
      </c>
      <c r="C285" s="7">
        <v>12671</v>
      </c>
      <c r="D285" s="16">
        <v>1020</v>
      </c>
      <c r="E285" s="4">
        <v>24.5</v>
      </c>
      <c r="F285" s="1">
        <v>42789</v>
      </c>
      <c r="G285" s="4">
        <v>23.64</v>
      </c>
      <c r="H285" s="4">
        <f t="shared" si="232"/>
        <v>24990</v>
      </c>
      <c r="I285" s="4">
        <f t="shared" si="233"/>
        <v>24112.8</v>
      </c>
      <c r="J285">
        <f t="shared" si="236"/>
        <v>1</v>
      </c>
      <c r="K285" s="16">
        <f t="shared" si="237"/>
        <v>24990</v>
      </c>
      <c r="L285" s="5">
        <f t="shared" si="234"/>
        <v>-0.03510204081632656</v>
      </c>
      <c r="M285" s="24">
        <f t="shared" si="235"/>
        <v>-887.2000000000008</v>
      </c>
      <c r="Q285" s="22">
        <f t="shared" si="216"/>
        <v>0</v>
      </c>
    </row>
    <row r="286" spans="1:17" ht="12.75">
      <c r="A286" s="1">
        <v>42803</v>
      </c>
      <c r="B286" s="48" t="s">
        <v>154</v>
      </c>
      <c r="C286" s="7">
        <v>12672</v>
      </c>
      <c r="D286" s="16">
        <v>2747</v>
      </c>
      <c r="E286" s="4">
        <v>9.1</v>
      </c>
      <c r="F286" s="1">
        <v>42808</v>
      </c>
      <c r="G286" s="3">
        <v>8.935</v>
      </c>
      <c r="H286" s="4">
        <f t="shared" si="232"/>
        <v>24997.7</v>
      </c>
      <c r="I286" s="4">
        <f t="shared" si="233"/>
        <v>24544.445</v>
      </c>
      <c r="J286">
        <f t="shared" si="236"/>
        <v>5</v>
      </c>
      <c r="K286" s="16">
        <f t="shared" si="237"/>
        <v>124988.5</v>
      </c>
      <c r="L286" s="5">
        <f t="shared" si="234"/>
        <v>-0.01813186813186817</v>
      </c>
      <c r="M286" s="24">
        <f t="shared" si="235"/>
        <v>-463.255000000001</v>
      </c>
      <c r="Q286" s="22">
        <f t="shared" si="216"/>
        <v>0</v>
      </c>
    </row>
    <row r="287" spans="1:17" ht="12.75">
      <c r="A287" s="1">
        <v>42810</v>
      </c>
      <c r="B287" s="48" t="s">
        <v>41</v>
      </c>
      <c r="C287" s="7">
        <v>12673</v>
      </c>
      <c r="D287" s="16">
        <v>1096</v>
      </c>
      <c r="E287" s="4">
        <v>22.8</v>
      </c>
      <c r="F287" s="1">
        <v>42814</v>
      </c>
      <c r="G287" s="3">
        <v>23.8</v>
      </c>
      <c r="H287" s="4">
        <f t="shared" si="232"/>
        <v>24988.8</v>
      </c>
      <c r="I287" s="4">
        <f t="shared" si="233"/>
        <v>26084.8</v>
      </c>
      <c r="J287">
        <f t="shared" si="236"/>
        <v>4</v>
      </c>
      <c r="K287" s="16">
        <f t="shared" si="237"/>
        <v>99955.2</v>
      </c>
      <c r="L287" s="5">
        <f t="shared" si="234"/>
        <v>0.04385964912280702</v>
      </c>
      <c r="M287" s="24">
        <f t="shared" si="235"/>
        <v>1086</v>
      </c>
      <c r="Q287" s="22">
        <f t="shared" si="216"/>
        <v>0</v>
      </c>
    </row>
    <row r="288" spans="1:17" ht="12.75">
      <c r="A288" s="1">
        <v>42832</v>
      </c>
      <c r="B288" s="48" t="s">
        <v>154</v>
      </c>
      <c r="C288" s="7">
        <v>12674</v>
      </c>
      <c r="D288" s="16">
        <v>2688</v>
      </c>
      <c r="E288" s="4">
        <v>9.3</v>
      </c>
      <c r="F288" s="1">
        <v>42843</v>
      </c>
      <c r="G288" s="3">
        <v>9.125</v>
      </c>
      <c r="H288" s="4">
        <f t="shared" si="232"/>
        <v>24998.4</v>
      </c>
      <c r="I288" s="4">
        <f t="shared" si="233"/>
        <v>24528</v>
      </c>
      <c r="J288">
        <f t="shared" si="236"/>
        <v>11</v>
      </c>
      <c r="K288" s="16">
        <f t="shared" si="237"/>
        <v>274982.4</v>
      </c>
      <c r="L288" s="5">
        <f t="shared" si="234"/>
        <v>-0.018817204301075325</v>
      </c>
      <c r="M288" s="24">
        <f t="shared" si="235"/>
        <v>-480.40000000000146</v>
      </c>
      <c r="Q288" s="22">
        <f t="shared" si="216"/>
        <v>0</v>
      </c>
    </row>
    <row r="289" spans="1:17" ht="12.75">
      <c r="A289" s="1">
        <v>42837</v>
      </c>
      <c r="B289" s="48" t="s">
        <v>52</v>
      </c>
      <c r="C289" s="7">
        <v>12675</v>
      </c>
      <c r="D289" s="16">
        <v>31055</v>
      </c>
      <c r="E289" s="2">
        <v>0.805</v>
      </c>
      <c r="F289" s="1">
        <v>42843</v>
      </c>
      <c r="G289" s="3">
        <v>0.777</v>
      </c>
      <c r="H289" s="4">
        <f t="shared" si="232"/>
        <v>24999.275</v>
      </c>
      <c r="I289" s="4">
        <f t="shared" si="233"/>
        <v>24129.735</v>
      </c>
      <c r="J289">
        <f t="shared" si="236"/>
        <v>6</v>
      </c>
      <c r="K289" s="16">
        <f t="shared" si="237"/>
        <v>149995.65000000002</v>
      </c>
      <c r="L289" s="5">
        <f t="shared" si="234"/>
        <v>-0.03478260869565221</v>
      </c>
      <c r="M289" s="24">
        <f t="shared" si="235"/>
        <v>-879.5400000000009</v>
      </c>
      <c r="Q289" s="22">
        <f t="shared" si="216"/>
        <v>0</v>
      </c>
    </row>
    <row r="290" spans="1:17" ht="12.75">
      <c r="A290" s="1">
        <v>42885</v>
      </c>
      <c r="B290" s="48" t="s">
        <v>140</v>
      </c>
      <c r="C290" s="7">
        <v>12676</v>
      </c>
      <c r="D290" s="16">
        <v>992</v>
      </c>
      <c r="E290" s="2">
        <v>25.2</v>
      </c>
      <c r="F290" s="1">
        <v>42894</v>
      </c>
      <c r="G290" s="3">
        <v>24.32</v>
      </c>
      <c r="H290" s="4">
        <f aca="true" t="shared" si="238" ref="H290:H297">E290*D290</f>
        <v>24998.399999999998</v>
      </c>
      <c r="I290" s="4">
        <f aca="true" t="shared" si="239" ref="I290:I297">IF(F290&gt;0,G290*D290,0)</f>
        <v>24125.44</v>
      </c>
      <c r="J290">
        <f aca="true" t="shared" si="240" ref="J290:J296">IF(F290&gt;0,F290-A290,0)</f>
        <v>9</v>
      </c>
      <c r="K290" s="16">
        <f aca="true" t="shared" si="241" ref="K290:K296">H290*J290</f>
        <v>224985.59999999998</v>
      </c>
      <c r="L290" s="5">
        <f aca="true" t="shared" si="242" ref="L290:L296">IF(F290&gt;0,IF(LEFT(UPPER(C290))="S",(H290-I290)/H290,(I290-H290)/H290),0)</f>
        <v>-0.03492063492063489</v>
      </c>
      <c r="M290" s="24">
        <f aca="true" t="shared" si="243" ref="M290:M296">(H290*L290)-10</f>
        <v>-882.9599999999991</v>
      </c>
      <c r="Q290" s="22">
        <f t="shared" si="216"/>
        <v>0</v>
      </c>
    </row>
    <row r="291" spans="1:17" ht="12.75">
      <c r="A291" s="1">
        <v>42864</v>
      </c>
      <c r="B291" s="48" t="s">
        <v>75</v>
      </c>
      <c r="C291" s="7">
        <v>12677</v>
      </c>
      <c r="D291" s="16">
        <v>7184</v>
      </c>
      <c r="E291" s="2">
        <v>3.48</v>
      </c>
      <c r="F291" s="1">
        <v>42901</v>
      </c>
      <c r="G291" s="2">
        <v>3.41</v>
      </c>
      <c r="H291" s="4">
        <f t="shared" si="238"/>
        <v>25000.32</v>
      </c>
      <c r="I291" s="4">
        <f t="shared" si="239"/>
        <v>24497.440000000002</v>
      </c>
      <c r="J291">
        <f t="shared" si="240"/>
        <v>37</v>
      </c>
      <c r="K291" s="16">
        <f t="shared" si="241"/>
        <v>925011.84</v>
      </c>
      <c r="L291" s="5">
        <f t="shared" si="242"/>
        <v>-0.020114942528735528</v>
      </c>
      <c r="M291" s="24">
        <f t="shared" si="243"/>
        <v>-512.8799999999974</v>
      </c>
      <c r="Q291" s="22">
        <f t="shared" si="216"/>
        <v>0</v>
      </c>
    </row>
    <row r="292" spans="1:17" ht="12.75">
      <c r="A292" s="1">
        <v>42900</v>
      </c>
      <c r="B292" s="48" t="s">
        <v>41</v>
      </c>
      <c r="C292" s="7">
        <v>12678</v>
      </c>
      <c r="D292" s="16">
        <v>954</v>
      </c>
      <c r="E292" s="2">
        <v>26.2</v>
      </c>
      <c r="F292" s="1">
        <v>42901</v>
      </c>
      <c r="G292" s="3">
        <v>25.73</v>
      </c>
      <c r="H292" s="4">
        <f t="shared" si="238"/>
        <v>24994.8</v>
      </c>
      <c r="I292" s="4">
        <f t="shared" si="239"/>
        <v>24546.420000000002</v>
      </c>
      <c r="J292">
        <f t="shared" si="240"/>
        <v>1</v>
      </c>
      <c r="K292" s="16">
        <f t="shared" si="241"/>
        <v>24994.8</v>
      </c>
      <c r="L292" s="5">
        <f t="shared" si="242"/>
        <v>-0.01793893129770982</v>
      </c>
      <c r="M292" s="24">
        <f t="shared" si="243"/>
        <v>-458.3799999999974</v>
      </c>
      <c r="Q292" s="22">
        <f t="shared" si="216"/>
        <v>0</v>
      </c>
    </row>
    <row r="293" spans="1:17" ht="12.75">
      <c r="A293" s="1">
        <v>42978</v>
      </c>
      <c r="B293" s="48" t="s">
        <v>172</v>
      </c>
      <c r="C293" s="7">
        <v>12679</v>
      </c>
      <c r="D293" s="16">
        <v>4716</v>
      </c>
      <c r="E293" s="2">
        <v>5.3</v>
      </c>
      <c r="F293" s="1">
        <v>42991</v>
      </c>
      <c r="G293" s="3">
        <v>5.7</v>
      </c>
      <c r="H293" s="4">
        <f t="shared" si="238"/>
        <v>24994.8</v>
      </c>
      <c r="I293" s="4">
        <f t="shared" si="239"/>
        <v>26881.2</v>
      </c>
      <c r="J293">
        <f t="shared" si="240"/>
        <v>13</v>
      </c>
      <c r="K293" s="16">
        <f t="shared" si="241"/>
        <v>324932.39999999997</v>
      </c>
      <c r="L293" s="5">
        <f t="shared" si="242"/>
        <v>0.07547169811320761</v>
      </c>
      <c r="M293" s="24">
        <f t="shared" si="243"/>
        <v>1876.4000000000017</v>
      </c>
      <c r="Q293" s="22">
        <f t="shared" si="216"/>
        <v>0</v>
      </c>
    </row>
    <row r="294" spans="1:17" ht="12.75">
      <c r="A294" s="1">
        <v>42984</v>
      </c>
      <c r="B294" s="48" t="s">
        <v>83</v>
      </c>
      <c r="C294" s="7">
        <v>12680</v>
      </c>
      <c r="D294" s="16">
        <v>9540</v>
      </c>
      <c r="E294" s="2">
        <v>3.07</v>
      </c>
      <c r="F294" s="1">
        <v>42991</v>
      </c>
      <c r="G294" s="3">
        <v>2.962</v>
      </c>
      <c r="H294" s="4">
        <f t="shared" si="238"/>
        <v>29287.8</v>
      </c>
      <c r="I294" s="4">
        <f t="shared" si="239"/>
        <v>28257.480000000003</v>
      </c>
      <c r="J294">
        <f t="shared" si="240"/>
        <v>7</v>
      </c>
      <c r="K294" s="16">
        <f t="shared" si="241"/>
        <v>205014.6</v>
      </c>
      <c r="L294" s="5">
        <f t="shared" si="242"/>
        <v>-0.03517915309446241</v>
      </c>
      <c r="M294" s="24">
        <f t="shared" si="243"/>
        <v>-1040.319999999996</v>
      </c>
      <c r="Q294" s="22">
        <f t="shared" si="216"/>
        <v>0</v>
      </c>
    </row>
    <row r="295" spans="1:17" ht="12.75">
      <c r="A295" s="1">
        <v>42997</v>
      </c>
      <c r="B295" s="48" t="s">
        <v>52</v>
      </c>
      <c r="C295" s="7">
        <v>12681</v>
      </c>
      <c r="D295" s="16">
        <v>31847</v>
      </c>
      <c r="E295" s="2">
        <v>0.785</v>
      </c>
      <c r="F295" s="1">
        <v>43006</v>
      </c>
      <c r="G295" s="2">
        <v>0.798</v>
      </c>
      <c r="H295" s="4">
        <f t="shared" si="238"/>
        <v>24999.895</v>
      </c>
      <c r="I295" s="4">
        <f t="shared" si="239"/>
        <v>25413.906000000003</v>
      </c>
      <c r="J295">
        <f t="shared" si="240"/>
        <v>9</v>
      </c>
      <c r="K295" s="16">
        <f t="shared" si="241"/>
        <v>224999.055</v>
      </c>
      <c r="L295" s="5">
        <f t="shared" si="242"/>
        <v>0.016560509554140217</v>
      </c>
      <c r="M295" s="24">
        <f t="shared" si="243"/>
        <v>404.01100000000224</v>
      </c>
      <c r="Q295" s="22">
        <f t="shared" si="216"/>
        <v>0</v>
      </c>
    </row>
    <row r="296" spans="1:17" ht="12.75">
      <c r="A296" s="1">
        <v>43003</v>
      </c>
      <c r="B296" s="48" t="s">
        <v>105</v>
      </c>
      <c r="C296" s="7">
        <v>12682</v>
      </c>
      <c r="D296" s="16">
        <v>524</v>
      </c>
      <c r="E296" s="2">
        <v>47.7</v>
      </c>
      <c r="F296" s="1">
        <v>43004</v>
      </c>
      <c r="G296" s="3">
        <v>46.81</v>
      </c>
      <c r="H296" s="4">
        <f t="shared" si="238"/>
        <v>24994.800000000003</v>
      </c>
      <c r="I296" s="4">
        <f t="shared" si="239"/>
        <v>24528.440000000002</v>
      </c>
      <c r="J296">
        <f t="shared" si="240"/>
        <v>1</v>
      </c>
      <c r="K296" s="16">
        <f t="shared" si="241"/>
        <v>24994.800000000003</v>
      </c>
      <c r="L296" s="5">
        <f t="shared" si="242"/>
        <v>-0.018658280922431887</v>
      </c>
      <c r="M296" s="24">
        <f t="shared" si="243"/>
        <v>-476.3600000000006</v>
      </c>
      <c r="Q296" s="22">
        <f t="shared" si="216"/>
        <v>0</v>
      </c>
    </row>
    <row r="297" spans="1:17" ht="12.75">
      <c r="A297" s="1">
        <v>43014</v>
      </c>
      <c r="B297" s="48" t="s">
        <v>83</v>
      </c>
      <c r="C297" s="7">
        <v>12683</v>
      </c>
      <c r="D297" s="16">
        <v>8532</v>
      </c>
      <c r="E297" s="2">
        <v>2.93</v>
      </c>
      <c r="F297" s="1">
        <v>43017</v>
      </c>
      <c r="G297" s="3">
        <v>3.1</v>
      </c>
      <c r="H297" s="4">
        <f t="shared" si="238"/>
        <v>24998.760000000002</v>
      </c>
      <c r="I297" s="4">
        <f t="shared" si="239"/>
        <v>26449.2</v>
      </c>
      <c r="J297">
        <f aca="true" t="shared" si="244" ref="J297:J302">IF(F297&gt;0,F297-A297,0)</f>
        <v>3</v>
      </c>
      <c r="K297" s="16">
        <f aca="true" t="shared" si="245" ref="K297:K302">H297*J297</f>
        <v>74996.28</v>
      </c>
      <c r="L297" s="5">
        <f aca="true" t="shared" si="246" ref="L297:L302">IF(F297&gt;0,IF(LEFT(UPPER(C297))="S",(H297-I297)/H297,(I297-H297)/H297),0)</f>
        <v>0.0580204778156996</v>
      </c>
      <c r="M297" s="24">
        <f aca="true" t="shared" si="247" ref="M297:M302">(H297*L297)-10</f>
        <v>1440.4399999999987</v>
      </c>
      <c r="Q297" s="22">
        <f t="shared" si="216"/>
        <v>0</v>
      </c>
    </row>
    <row r="298" spans="1:17" ht="12.75">
      <c r="A298" s="1">
        <v>43019</v>
      </c>
      <c r="B298" s="48" t="s">
        <v>173</v>
      </c>
      <c r="C298" s="7">
        <v>12684</v>
      </c>
      <c r="D298" s="16">
        <v>7692</v>
      </c>
      <c r="E298" s="2">
        <v>3.25</v>
      </c>
      <c r="F298" s="1">
        <v>43021</v>
      </c>
      <c r="G298" s="3">
        <v>3.14</v>
      </c>
      <c r="H298" s="4">
        <f aca="true" t="shared" si="248" ref="H298:H320">E298*D298</f>
        <v>24999</v>
      </c>
      <c r="I298" s="4">
        <f aca="true" t="shared" si="249" ref="I298:I307">IF(F298&gt;0,G298*D298,0)</f>
        <v>24152.88</v>
      </c>
      <c r="J298">
        <f t="shared" si="244"/>
        <v>2</v>
      </c>
      <c r="K298" s="16">
        <f t="shared" si="245"/>
        <v>49998</v>
      </c>
      <c r="L298" s="5">
        <f t="shared" si="246"/>
        <v>-0.033846153846153804</v>
      </c>
      <c r="M298" s="24">
        <f t="shared" si="247"/>
        <v>-856.119999999999</v>
      </c>
      <c r="Q298" s="22">
        <f t="shared" si="216"/>
        <v>0</v>
      </c>
    </row>
    <row r="299" spans="1:17" ht="12.75">
      <c r="A299" s="1">
        <v>43048</v>
      </c>
      <c r="B299" s="48" t="s">
        <v>72</v>
      </c>
      <c r="C299" s="7">
        <v>12685</v>
      </c>
      <c r="D299" s="2">
        <v>1520</v>
      </c>
      <c r="E299" s="4">
        <v>16.44</v>
      </c>
      <c r="F299" s="1">
        <v>43077</v>
      </c>
      <c r="G299" s="3">
        <v>17.5</v>
      </c>
      <c r="H299" s="4">
        <f t="shared" si="248"/>
        <v>24988.800000000003</v>
      </c>
      <c r="I299" s="4">
        <f t="shared" si="249"/>
        <v>26600</v>
      </c>
      <c r="J299">
        <f t="shared" si="244"/>
        <v>29</v>
      </c>
      <c r="K299" s="16">
        <f t="shared" si="245"/>
        <v>724675.2000000001</v>
      </c>
      <c r="L299" s="5">
        <f t="shared" si="246"/>
        <v>0.06447688564476874</v>
      </c>
      <c r="M299" s="24">
        <f t="shared" si="247"/>
        <v>1601.199999999997</v>
      </c>
      <c r="Q299" s="22">
        <f t="shared" si="216"/>
        <v>0</v>
      </c>
    </row>
    <row r="300" spans="1:17" ht="12.75">
      <c r="A300" s="1">
        <v>43053</v>
      </c>
      <c r="B300" s="48" t="s">
        <v>83</v>
      </c>
      <c r="C300" s="7">
        <v>12686</v>
      </c>
      <c r="D300" s="16">
        <v>8620</v>
      </c>
      <c r="E300" s="4">
        <v>2.9</v>
      </c>
      <c r="F300" s="1">
        <v>43063</v>
      </c>
      <c r="G300" s="3">
        <v>3.22</v>
      </c>
      <c r="H300" s="4">
        <f t="shared" si="248"/>
        <v>24998</v>
      </c>
      <c r="I300" s="4">
        <f t="shared" si="249"/>
        <v>27756.4</v>
      </c>
      <c r="J300">
        <f t="shared" si="244"/>
        <v>10</v>
      </c>
      <c r="K300" s="16">
        <f t="shared" si="245"/>
        <v>249980</v>
      </c>
      <c r="L300" s="5">
        <f t="shared" si="246"/>
        <v>0.11034482758620695</v>
      </c>
      <c r="M300" s="24">
        <f t="shared" si="247"/>
        <v>2748.4000000000015</v>
      </c>
      <c r="Q300" s="22">
        <f t="shared" si="216"/>
        <v>0</v>
      </c>
    </row>
    <row r="301" spans="1:17" ht="12.75">
      <c r="A301" s="1">
        <v>43059</v>
      </c>
      <c r="B301" s="48" t="s">
        <v>49</v>
      </c>
      <c r="C301" s="7">
        <v>12687</v>
      </c>
      <c r="D301" s="16">
        <v>2057</v>
      </c>
      <c r="E301" s="4">
        <v>12.15</v>
      </c>
      <c r="F301" s="1">
        <v>43080</v>
      </c>
      <c r="G301" s="3">
        <v>13</v>
      </c>
      <c r="H301" s="4">
        <f t="shared" si="248"/>
        <v>24992.55</v>
      </c>
      <c r="I301" s="4">
        <f t="shared" si="249"/>
        <v>26741</v>
      </c>
      <c r="J301">
        <f t="shared" si="244"/>
        <v>21</v>
      </c>
      <c r="K301" s="16">
        <f t="shared" si="245"/>
        <v>524843.5499999999</v>
      </c>
      <c r="L301" s="5">
        <f t="shared" si="246"/>
        <v>0.06995884773662554</v>
      </c>
      <c r="M301" s="24">
        <f t="shared" si="247"/>
        <v>1738.4500000000007</v>
      </c>
      <c r="Q301" s="22">
        <f t="shared" si="216"/>
        <v>0</v>
      </c>
    </row>
    <row r="302" spans="1:17" ht="12.75">
      <c r="A302" s="1">
        <v>43061</v>
      </c>
      <c r="B302" s="48" t="s">
        <v>174</v>
      </c>
      <c r="C302" s="7">
        <v>12688</v>
      </c>
      <c r="D302" s="16">
        <v>2392</v>
      </c>
      <c r="E302" s="4">
        <v>10.45</v>
      </c>
      <c r="F302" s="1">
        <v>43066</v>
      </c>
      <c r="G302" s="4">
        <v>10.22</v>
      </c>
      <c r="H302" s="4">
        <f t="shared" si="248"/>
        <v>24996.399999999998</v>
      </c>
      <c r="I302" s="4">
        <f t="shared" si="249"/>
        <v>24446.24</v>
      </c>
      <c r="J302">
        <f t="shared" si="244"/>
        <v>5</v>
      </c>
      <c r="K302" s="16">
        <f t="shared" si="245"/>
        <v>124981.99999999999</v>
      </c>
      <c r="L302" s="5">
        <f t="shared" si="246"/>
        <v>-0.02200956937799028</v>
      </c>
      <c r="M302" s="24">
        <f t="shared" si="247"/>
        <v>-560.1599999999962</v>
      </c>
      <c r="Q302" s="22">
        <f t="shared" si="216"/>
        <v>0</v>
      </c>
    </row>
    <row r="303" spans="1:17" ht="12.75">
      <c r="A303" s="1">
        <v>43068</v>
      </c>
      <c r="B303" s="48" t="s">
        <v>76</v>
      </c>
      <c r="C303" s="7">
        <v>12689</v>
      </c>
      <c r="D303" s="16">
        <v>1649</v>
      </c>
      <c r="E303" s="4">
        <v>15.16</v>
      </c>
      <c r="F303" s="1">
        <v>43087</v>
      </c>
      <c r="G303" s="4">
        <v>15.6</v>
      </c>
      <c r="H303" s="4">
        <f t="shared" si="248"/>
        <v>24998.84</v>
      </c>
      <c r="I303" s="4">
        <f t="shared" si="249"/>
        <v>25724.399999999998</v>
      </c>
      <c r="J303">
        <f aca="true" t="shared" si="250" ref="J303:J309">IF(F303&gt;0,F303-A303,0)</f>
        <v>19</v>
      </c>
      <c r="K303" s="16">
        <f aca="true" t="shared" si="251" ref="K303:K309">H303*J303</f>
        <v>474977.96</v>
      </c>
      <c r="L303" s="5">
        <f aca="true" t="shared" si="252" ref="L303:L309">IF(F303&gt;0,IF(LEFT(UPPER(C303))="S",(H303-I303)/H303,(I303-H303)/H303),0)</f>
        <v>0.029023746701846872</v>
      </c>
      <c r="M303" s="24">
        <f aca="true" t="shared" si="253" ref="M303:M309">(H303*L303)-10</f>
        <v>715.5599999999977</v>
      </c>
      <c r="Q303" s="22">
        <f t="shared" si="216"/>
        <v>0</v>
      </c>
    </row>
    <row r="304" spans="1:17" ht="12.75">
      <c r="A304" s="1">
        <v>43075</v>
      </c>
      <c r="B304" s="48" t="s">
        <v>174</v>
      </c>
      <c r="C304" s="7">
        <v>12690</v>
      </c>
      <c r="D304" s="16">
        <v>2522</v>
      </c>
      <c r="E304" s="4">
        <v>9.91</v>
      </c>
      <c r="F304" s="1">
        <v>43091</v>
      </c>
      <c r="G304" s="4">
        <v>10.02</v>
      </c>
      <c r="H304" s="4">
        <f t="shared" si="248"/>
        <v>24993.02</v>
      </c>
      <c r="I304" s="4">
        <f t="shared" si="249"/>
        <v>25270.44</v>
      </c>
      <c r="J304">
        <f t="shared" si="250"/>
        <v>16</v>
      </c>
      <c r="K304" s="16">
        <f t="shared" si="251"/>
        <v>399888.32</v>
      </c>
      <c r="L304" s="5">
        <f t="shared" si="252"/>
        <v>0.011099899091826368</v>
      </c>
      <c r="M304" s="24">
        <f t="shared" si="253"/>
        <v>267.41999999999825</v>
      </c>
      <c r="Q304" s="22">
        <f t="shared" si="216"/>
        <v>0</v>
      </c>
    </row>
    <row r="305" spans="1:17" ht="12.75">
      <c r="A305" s="1">
        <v>43081</v>
      </c>
      <c r="B305" s="48" t="s">
        <v>114</v>
      </c>
      <c r="C305" s="7">
        <v>12691</v>
      </c>
      <c r="D305" s="16">
        <v>11210</v>
      </c>
      <c r="E305" s="4">
        <v>2.23</v>
      </c>
      <c r="F305" s="1">
        <v>43082</v>
      </c>
      <c r="G305" s="4">
        <v>2.152</v>
      </c>
      <c r="H305" s="4">
        <f t="shared" si="248"/>
        <v>24998.3</v>
      </c>
      <c r="I305" s="4">
        <f t="shared" si="249"/>
        <v>24123.920000000002</v>
      </c>
      <c r="J305">
        <f t="shared" si="250"/>
        <v>1</v>
      </c>
      <c r="K305" s="16">
        <f t="shared" si="251"/>
        <v>24998.3</v>
      </c>
      <c r="L305" s="5">
        <f t="shared" si="252"/>
        <v>-0.03497757847533622</v>
      </c>
      <c r="M305" s="24">
        <f t="shared" si="253"/>
        <v>-884.3799999999974</v>
      </c>
      <c r="Q305" s="22">
        <f t="shared" si="216"/>
        <v>0</v>
      </c>
    </row>
    <row r="306" spans="1:17" ht="12.75">
      <c r="A306" s="1">
        <v>43117</v>
      </c>
      <c r="B306" s="48" t="s">
        <v>121</v>
      </c>
      <c r="C306" s="7" t="s">
        <v>175</v>
      </c>
      <c r="D306" s="16">
        <v>8278</v>
      </c>
      <c r="E306" s="4">
        <v>3.02</v>
      </c>
      <c r="F306" s="1">
        <v>43122</v>
      </c>
      <c r="G306" s="3">
        <v>3.12</v>
      </c>
      <c r="H306" s="4">
        <f t="shared" si="248"/>
        <v>24999.56</v>
      </c>
      <c r="I306" s="4">
        <f t="shared" si="249"/>
        <v>25827.36</v>
      </c>
      <c r="J306">
        <f t="shared" si="250"/>
        <v>5</v>
      </c>
      <c r="K306" s="16">
        <f t="shared" si="251"/>
        <v>124997.8</v>
      </c>
      <c r="L306" s="5">
        <f t="shared" si="252"/>
        <v>-0.03311258278145692</v>
      </c>
      <c r="M306" s="24">
        <f t="shared" si="253"/>
        <v>-837.7999999999993</v>
      </c>
      <c r="Q306" s="22">
        <f t="shared" si="216"/>
        <v>0</v>
      </c>
    </row>
    <row r="307" spans="1:17" ht="12.75">
      <c r="A307" s="1">
        <v>43118</v>
      </c>
      <c r="B307" s="48" t="s">
        <v>174</v>
      </c>
      <c r="C307" s="7" t="s">
        <v>175</v>
      </c>
      <c r="D307" s="16">
        <v>2232</v>
      </c>
      <c r="E307" s="4">
        <v>11.2</v>
      </c>
      <c r="F307" s="1">
        <v>43129</v>
      </c>
      <c r="G307" s="3">
        <v>11.28</v>
      </c>
      <c r="H307" s="4">
        <f t="shared" si="248"/>
        <v>24998.399999999998</v>
      </c>
      <c r="I307" s="4">
        <f t="shared" si="249"/>
        <v>25176.96</v>
      </c>
      <c r="J307">
        <f t="shared" si="250"/>
        <v>11</v>
      </c>
      <c r="K307" s="16">
        <f t="shared" si="251"/>
        <v>274982.39999999997</v>
      </c>
      <c r="L307" s="5">
        <f t="shared" si="252"/>
        <v>-0.0071428571428571955</v>
      </c>
      <c r="M307" s="24">
        <f t="shared" si="253"/>
        <v>-188.5600000000013</v>
      </c>
      <c r="Q307" s="22">
        <f t="shared" si="216"/>
        <v>0</v>
      </c>
    </row>
    <row r="308" spans="1:17" ht="12.75">
      <c r="A308" s="1">
        <v>43122</v>
      </c>
      <c r="B308" s="48" t="s">
        <v>162</v>
      </c>
      <c r="C308" s="7" t="s">
        <v>175</v>
      </c>
      <c r="D308" s="16">
        <v>2582</v>
      </c>
      <c r="E308" s="4">
        <v>9.68</v>
      </c>
      <c r="F308" s="1">
        <v>43124</v>
      </c>
      <c r="G308" s="3">
        <v>10</v>
      </c>
      <c r="H308" s="4">
        <f t="shared" si="248"/>
        <v>24993.76</v>
      </c>
      <c r="I308" s="4">
        <f aca="true" t="shared" si="254" ref="I308:I315">IF(F308&gt;0,G308*D308,0)</f>
        <v>25820</v>
      </c>
      <c r="J308">
        <f t="shared" si="250"/>
        <v>2</v>
      </c>
      <c r="K308" s="16">
        <f t="shared" si="251"/>
        <v>49987.52</v>
      </c>
      <c r="L308" s="5">
        <f t="shared" si="252"/>
        <v>-0.033057851239669485</v>
      </c>
      <c r="M308" s="24">
        <f t="shared" si="253"/>
        <v>-836.2400000000015</v>
      </c>
      <c r="Q308" s="22">
        <f t="shared" si="216"/>
        <v>0</v>
      </c>
    </row>
    <row r="309" spans="1:17" ht="12.75">
      <c r="A309" s="1">
        <v>43124</v>
      </c>
      <c r="B309" s="48" t="s">
        <v>169</v>
      </c>
      <c r="C309" s="7" t="s">
        <v>175</v>
      </c>
      <c r="D309" s="16">
        <v>1285</v>
      </c>
      <c r="E309" s="4">
        <v>19.45</v>
      </c>
      <c r="F309" s="1">
        <v>43125</v>
      </c>
      <c r="G309" s="3">
        <v>20.1</v>
      </c>
      <c r="H309" s="4">
        <f t="shared" si="248"/>
        <v>24993.25</v>
      </c>
      <c r="I309" s="4">
        <f t="shared" si="254"/>
        <v>25828.500000000004</v>
      </c>
      <c r="J309">
        <f t="shared" si="250"/>
        <v>1</v>
      </c>
      <c r="K309" s="16">
        <f t="shared" si="251"/>
        <v>24993.25</v>
      </c>
      <c r="L309" s="5">
        <f t="shared" si="252"/>
        <v>-0.03341902313624693</v>
      </c>
      <c r="M309" s="24">
        <f t="shared" si="253"/>
        <v>-845.2500000000035</v>
      </c>
      <c r="Q309" s="22">
        <f t="shared" si="216"/>
        <v>0</v>
      </c>
    </row>
    <row r="310" spans="1:17" ht="12.75">
      <c r="A310" s="1">
        <v>43130</v>
      </c>
      <c r="B310" s="48" t="s">
        <v>162</v>
      </c>
      <c r="C310" s="7" t="s">
        <v>175</v>
      </c>
      <c r="D310" s="16">
        <v>2505</v>
      </c>
      <c r="E310" s="4">
        <v>9.98</v>
      </c>
      <c r="F310" s="1">
        <v>43137</v>
      </c>
      <c r="G310" s="50">
        <v>9.43</v>
      </c>
      <c r="H310" s="4">
        <f t="shared" si="248"/>
        <v>24999.9</v>
      </c>
      <c r="I310" s="4">
        <f t="shared" si="254"/>
        <v>23622.149999999998</v>
      </c>
      <c r="J310">
        <f aca="true" t="shared" si="255" ref="J310:J319">IF(F310&gt;0,F310-A310,0)</f>
        <v>7</v>
      </c>
      <c r="K310" s="16">
        <f aca="true" t="shared" si="256" ref="K310:K319">H310*J310</f>
        <v>174999.30000000002</v>
      </c>
      <c r="L310" s="5">
        <f aca="true" t="shared" si="257" ref="L310:L320">IF(F310&gt;0,IF(LEFT(UPPER(C310))="S",(H310-I310)/H310,(I310-H310)/H310),0)</f>
        <v>0.05511022044088191</v>
      </c>
      <c r="M310" s="24">
        <f aca="true" t="shared" si="258" ref="M310:M320">(H310*L310)-10</f>
        <v>1367.7500000000036</v>
      </c>
      <c r="Q310" s="22">
        <f t="shared" si="216"/>
        <v>0</v>
      </c>
    </row>
    <row r="311" spans="1:17" ht="12.75">
      <c r="A311" s="1">
        <v>43138</v>
      </c>
      <c r="B311" s="48" t="s">
        <v>174</v>
      </c>
      <c r="C311" s="7">
        <v>12690</v>
      </c>
      <c r="D311" s="16">
        <v>2777</v>
      </c>
      <c r="E311" s="4">
        <v>9</v>
      </c>
      <c r="F311" s="1">
        <v>43140</v>
      </c>
      <c r="G311" s="3">
        <v>8.69</v>
      </c>
      <c r="H311" s="4">
        <f t="shared" si="248"/>
        <v>24993</v>
      </c>
      <c r="I311" s="4">
        <f t="shared" si="254"/>
        <v>24132.129999999997</v>
      </c>
      <c r="J311">
        <f t="shared" si="255"/>
        <v>2</v>
      </c>
      <c r="K311" s="16">
        <f t="shared" si="256"/>
        <v>49986</v>
      </c>
      <c r="L311" s="5">
        <f t="shared" si="257"/>
        <v>-0.03444444444444455</v>
      </c>
      <c r="M311" s="24">
        <f t="shared" si="258"/>
        <v>-870.8700000000026</v>
      </c>
      <c r="Q311" s="22">
        <f t="shared" si="216"/>
        <v>0</v>
      </c>
    </row>
    <row r="312" spans="1:17" ht="12.75">
      <c r="A312" s="1">
        <v>43143</v>
      </c>
      <c r="B312" s="48" t="s">
        <v>90</v>
      </c>
      <c r="C312" s="7">
        <v>12691</v>
      </c>
      <c r="D312" s="16">
        <v>1200</v>
      </c>
      <c r="E312" s="4">
        <v>20.8</v>
      </c>
      <c r="F312" s="1">
        <v>43154</v>
      </c>
      <c r="G312" s="3">
        <v>20.79</v>
      </c>
      <c r="H312" s="4">
        <f t="shared" si="248"/>
        <v>24960</v>
      </c>
      <c r="I312" s="4">
        <f t="shared" si="254"/>
        <v>24948</v>
      </c>
      <c r="J312">
        <f t="shared" si="255"/>
        <v>11</v>
      </c>
      <c r="K312" s="16">
        <f t="shared" si="256"/>
        <v>274560</v>
      </c>
      <c r="L312" s="5">
        <f t="shared" si="257"/>
        <v>-0.0004807692307692308</v>
      </c>
      <c r="M312" s="24">
        <f t="shared" si="258"/>
        <v>-22</v>
      </c>
      <c r="Q312" s="22">
        <f t="shared" si="216"/>
        <v>0</v>
      </c>
    </row>
    <row r="313" spans="1:17" ht="12.75">
      <c r="A313" s="1">
        <v>43144</v>
      </c>
      <c r="B313" s="48" t="s">
        <v>176</v>
      </c>
      <c r="C313" s="7">
        <v>12692</v>
      </c>
      <c r="D313" s="16">
        <v>6849</v>
      </c>
      <c r="E313" s="4">
        <v>3.65</v>
      </c>
      <c r="F313" s="1">
        <v>43161</v>
      </c>
      <c r="G313" s="4">
        <v>3.661</v>
      </c>
      <c r="H313" s="4">
        <f t="shared" si="248"/>
        <v>24998.85</v>
      </c>
      <c r="I313" s="4">
        <f t="shared" si="254"/>
        <v>25074.189</v>
      </c>
      <c r="J313">
        <f t="shared" si="255"/>
        <v>17</v>
      </c>
      <c r="K313" s="16">
        <f t="shared" si="256"/>
        <v>424980.44999999995</v>
      </c>
      <c r="L313" s="5">
        <f t="shared" si="257"/>
        <v>0.0030136986301369842</v>
      </c>
      <c r="M313" s="24">
        <f t="shared" si="258"/>
        <v>65.33899999999994</v>
      </c>
      <c r="Q313" s="22">
        <f t="shared" si="216"/>
        <v>0</v>
      </c>
    </row>
    <row r="314" spans="1:17" ht="12.75">
      <c r="A314" s="1">
        <v>43146</v>
      </c>
      <c r="B314" s="48" t="s">
        <v>75</v>
      </c>
      <c r="C314" s="7">
        <v>12693</v>
      </c>
      <c r="D314" s="16">
        <v>7407</v>
      </c>
      <c r="E314" s="2">
        <v>3.375</v>
      </c>
      <c r="F314" s="1">
        <v>43159</v>
      </c>
      <c r="G314" s="2">
        <v>3.37</v>
      </c>
      <c r="H314" s="4">
        <f t="shared" si="248"/>
        <v>24998.625</v>
      </c>
      <c r="I314" s="4">
        <f t="shared" si="254"/>
        <v>24961.59</v>
      </c>
      <c r="J314">
        <f t="shared" si="255"/>
        <v>13</v>
      </c>
      <c r="K314" s="16">
        <f t="shared" si="256"/>
        <v>324982.125</v>
      </c>
      <c r="L314" s="5">
        <f t="shared" si="257"/>
        <v>-0.0014814814814814756</v>
      </c>
      <c r="M314" s="24">
        <f t="shared" si="258"/>
        <v>-47.034999999999854</v>
      </c>
      <c r="Q314" s="22">
        <f t="shared" si="216"/>
        <v>0</v>
      </c>
    </row>
    <row r="315" spans="1:17" ht="12.75">
      <c r="A315" s="1">
        <v>43165</v>
      </c>
      <c r="B315" s="48" t="s">
        <v>177</v>
      </c>
      <c r="C315" s="7">
        <v>12694</v>
      </c>
      <c r="D315" s="16">
        <v>254</v>
      </c>
      <c r="E315" s="4">
        <v>98.44</v>
      </c>
      <c r="F315" s="1">
        <v>43222</v>
      </c>
      <c r="G315" s="3">
        <v>105</v>
      </c>
      <c r="H315" s="4">
        <f t="shared" si="248"/>
        <v>25003.76</v>
      </c>
      <c r="I315" s="4">
        <f t="shared" si="254"/>
        <v>26670</v>
      </c>
      <c r="J315">
        <f t="shared" si="255"/>
        <v>57</v>
      </c>
      <c r="K315" s="16">
        <f t="shared" si="256"/>
        <v>1425214.3199999998</v>
      </c>
      <c r="L315" s="5">
        <f t="shared" si="257"/>
        <v>0.06663957740755796</v>
      </c>
      <c r="M315" s="24">
        <f t="shared" si="258"/>
        <v>1656.2400000000014</v>
      </c>
      <c r="N315" t="s">
        <v>178</v>
      </c>
      <c r="Q315" s="22">
        <f t="shared" si="216"/>
        <v>0</v>
      </c>
    </row>
    <row r="316" spans="1:17" ht="12.75">
      <c r="A316" s="1">
        <v>43166</v>
      </c>
      <c r="B316" s="48" t="s">
        <v>75</v>
      </c>
      <c r="C316" s="7">
        <v>12695</v>
      </c>
      <c r="D316" s="16">
        <v>7331</v>
      </c>
      <c r="E316" s="4">
        <v>3.41</v>
      </c>
      <c r="F316" s="1">
        <v>43174</v>
      </c>
      <c r="G316" s="3">
        <v>3.3</v>
      </c>
      <c r="H316" s="4">
        <f t="shared" si="248"/>
        <v>24998.710000000003</v>
      </c>
      <c r="I316" s="4">
        <f aca="true" t="shared" si="259" ref="I316:I321">IF(F316&gt;0,G316*D316,0)</f>
        <v>24192.3</v>
      </c>
      <c r="J316">
        <f t="shared" si="255"/>
        <v>8</v>
      </c>
      <c r="K316" s="16">
        <f t="shared" si="256"/>
        <v>199989.68000000002</v>
      </c>
      <c r="L316" s="5">
        <f t="shared" si="257"/>
        <v>-0.03225806451612917</v>
      </c>
      <c r="M316" s="24">
        <f t="shared" si="258"/>
        <v>-816.4100000000035</v>
      </c>
      <c r="Q316" s="22">
        <f t="shared" si="216"/>
        <v>0</v>
      </c>
    </row>
    <row r="317" spans="1:17" ht="12.75">
      <c r="A317" s="1">
        <v>43167</v>
      </c>
      <c r="B317" s="48" t="s">
        <v>162</v>
      </c>
      <c r="C317" s="7">
        <v>12696</v>
      </c>
      <c r="D317" s="16">
        <v>2443</v>
      </c>
      <c r="E317" s="4">
        <v>10.23</v>
      </c>
      <c r="F317" s="1">
        <v>43175</v>
      </c>
      <c r="G317" s="3">
        <v>9.87</v>
      </c>
      <c r="H317" s="4">
        <f t="shared" si="248"/>
        <v>24991.89</v>
      </c>
      <c r="I317" s="4">
        <f t="shared" si="259"/>
        <v>24112.41</v>
      </c>
      <c r="J317">
        <f t="shared" si="255"/>
        <v>8</v>
      </c>
      <c r="K317" s="16">
        <f t="shared" si="256"/>
        <v>199935.12</v>
      </c>
      <c r="L317" s="5">
        <f t="shared" si="257"/>
        <v>-0.03519061583577711</v>
      </c>
      <c r="M317" s="24">
        <f t="shared" si="258"/>
        <v>-889.4799999999996</v>
      </c>
      <c r="Q317" s="22">
        <f t="shared" si="216"/>
        <v>0</v>
      </c>
    </row>
    <row r="318" spans="1:17" ht="12.75">
      <c r="A318" s="1">
        <v>43171</v>
      </c>
      <c r="B318" s="48" t="s">
        <v>140</v>
      </c>
      <c r="C318" s="7">
        <v>12697</v>
      </c>
      <c r="D318" s="16">
        <v>1157</v>
      </c>
      <c r="E318" s="4">
        <v>21.6</v>
      </c>
      <c r="F318" s="1">
        <v>43207</v>
      </c>
      <c r="G318" s="3">
        <v>23.5</v>
      </c>
      <c r="H318" s="4">
        <f t="shared" si="248"/>
        <v>24991.2</v>
      </c>
      <c r="I318" s="4">
        <f t="shared" si="259"/>
        <v>27189.5</v>
      </c>
      <c r="J318">
        <f t="shared" si="255"/>
        <v>36</v>
      </c>
      <c r="K318" s="16">
        <f t="shared" si="256"/>
        <v>899683.2000000001</v>
      </c>
      <c r="L318" s="5">
        <f t="shared" si="257"/>
        <v>0.08796296296296294</v>
      </c>
      <c r="M318" s="24">
        <f t="shared" si="258"/>
        <v>2188.2999999999993</v>
      </c>
      <c r="Q318" s="22">
        <f t="shared" si="216"/>
        <v>0</v>
      </c>
    </row>
    <row r="319" spans="1:17" ht="12.75">
      <c r="A319" s="1">
        <v>43195</v>
      </c>
      <c r="B319" s="48" t="s">
        <v>93</v>
      </c>
      <c r="C319" s="7">
        <v>12698</v>
      </c>
      <c r="D319" s="16">
        <v>973</v>
      </c>
      <c r="E319" s="4">
        <v>25.7</v>
      </c>
      <c r="F319" s="1">
        <v>43196</v>
      </c>
      <c r="G319" s="3">
        <v>24.8</v>
      </c>
      <c r="H319" s="4">
        <f t="shared" si="248"/>
        <v>25006.1</v>
      </c>
      <c r="I319" s="4">
        <f t="shared" si="259"/>
        <v>24130.4</v>
      </c>
      <c r="J319">
        <f t="shared" si="255"/>
        <v>1</v>
      </c>
      <c r="K319" s="16">
        <f t="shared" si="256"/>
        <v>25006.1</v>
      </c>
      <c r="L319" s="5">
        <f t="shared" si="257"/>
        <v>-0.03501945525291817</v>
      </c>
      <c r="M319" s="24">
        <f t="shared" si="258"/>
        <v>-885.699999999997</v>
      </c>
      <c r="Q319" s="22">
        <f t="shared" si="216"/>
        <v>0</v>
      </c>
    </row>
    <row r="320" spans="1:17" ht="12.75">
      <c r="A320" s="1">
        <v>43244</v>
      </c>
      <c r="B320" s="48" t="s">
        <v>174</v>
      </c>
      <c r="C320" s="7">
        <v>12699</v>
      </c>
      <c r="D320" s="16">
        <v>2793</v>
      </c>
      <c r="E320" s="4">
        <v>8.9</v>
      </c>
      <c r="F320" s="1">
        <v>43249</v>
      </c>
      <c r="G320" s="3">
        <v>8.6</v>
      </c>
      <c r="H320" s="4">
        <f t="shared" si="248"/>
        <v>24857.7</v>
      </c>
      <c r="I320" s="4">
        <f t="shared" si="259"/>
        <v>24019.8</v>
      </c>
      <c r="J320">
        <f aca="true" t="shared" si="260" ref="J320:J326">IF(F320&gt;0,F320-A320,0)</f>
        <v>5</v>
      </c>
      <c r="K320" s="16">
        <f aca="true" t="shared" si="261" ref="K320:K326">H320*J320</f>
        <v>124288.5</v>
      </c>
      <c r="L320" s="5">
        <f t="shared" si="257"/>
        <v>-0.03370786516853938</v>
      </c>
      <c r="M320" s="24">
        <f t="shared" si="258"/>
        <v>-847.9000000000013</v>
      </c>
      <c r="Q320" s="22">
        <f t="shared" si="216"/>
        <v>0</v>
      </c>
    </row>
    <row r="321" spans="1:17" ht="12.75">
      <c r="A321" s="1">
        <v>43250</v>
      </c>
      <c r="B321" s="48" t="s">
        <v>154</v>
      </c>
      <c r="C321" s="7">
        <v>12700</v>
      </c>
      <c r="D321" s="16">
        <v>2420</v>
      </c>
      <c r="E321" s="4">
        <v>10.33</v>
      </c>
      <c r="F321" s="1">
        <v>43251</v>
      </c>
      <c r="G321" s="3">
        <v>10</v>
      </c>
      <c r="H321" s="4">
        <f aca="true" t="shared" si="262" ref="H321:H329">E321*D321</f>
        <v>24998.6</v>
      </c>
      <c r="I321" s="4">
        <f t="shared" si="259"/>
        <v>24200</v>
      </c>
      <c r="J321">
        <f t="shared" si="260"/>
        <v>1</v>
      </c>
      <c r="K321" s="16">
        <f t="shared" si="261"/>
        <v>24998.6</v>
      </c>
      <c r="L321" s="5">
        <f aca="true" t="shared" si="263" ref="L321:L326">IF(F321&gt;0,IF(LEFT(UPPER(C321))="S",(H321-I321)/H321,(I321-H321)/H321),0)</f>
        <v>-0.03194578896418194</v>
      </c>
      <c r="M321" s="24">
        <f aca="true" t="shared" si="264" ref="M321:M326">(H321*L321)-10</f>
        <v>-808.5999999999985</v>
      </c>
      <c r="Q321" s="22">
        <f t="shared" si="216"/>
        <v>0</v>
      </c>
    </row>
    <row r="322" spans="1:17" ht="12.75">
      <c r="A322" s="1">
        <v>43251</v>
      </c>
      <c r="B322" s="48" t="s">
        <v>168</v>
      </c>
      <c r="C322" s="7">
        <v>12701</v>
      </c>
      <c r="D322" s="16">
        <v>11415</v>
      </c>
      <c r="E322" s="4">
        <v>2.19</v>
      </c>
      <c r="F322" s="1">
        <v>43252</v>
      </c>
      <c r="G322" s="3">
        <v>2.4</v>
      </c>
      <c r="H322" s="4">
        <f t="shared" si="262"/>
        <v>24998.85</v>
      </c>
      <c r="I322" s="4">
        <f aca="true" t="shared" si="265" ref="I322:I329">IF(F322&gt;0,G322*D322,0)</f>
        <v>27396</v>
      </c>
      <c r="J322">
        <f t="shared" si="260"/>
        <v>1</v>
      </c>
      <c r="K322" s="16">
        <f t="shared" si="261"/>
        <v>24998.85</v>
      </c>
      <c r="L322" s="5">
        <f t="shared" si="263"/>
        <v>0.09589041095890417</v>
      </c>
      <c r="M322" s="24">
        <f t="shared" si="264"/>
        <v>2387.1500000000015</v>
      </c>
      <c r="Q322" s="22">
        <f t="shared" si="216"/>
        <v>0</v>
      </c>
    </row>
    <row r="323" spans="1:17" ht="12.75">
      <c r="A323" s="1">
        <v>43252</v>
      </c>
      <c r="B323" s="48" t="s">
        <v>169</v>
      </c>
      <c r="C323" s="7">
        <v>12702</v>
      </c>
      <c r="D323" s="16">
        <v>1278</v>
      </c>
      <c r="E323" s="4">
        <v>19.55</v>
      </c>
      <c r="F323" s="1">
        <v>43252</v>
      </c>
      <c r="G323" s="3">
        <v>18.87</v>
      </c>
      <c r="H323" s="4">
        <f t="shared" si="262"/>
        <v>24984.9</v>
      </c>
      <c r="I323" s="4">
        <f t="shared" si="265"/>
        <v>24115.86</v>
      </c>
      <c r="J323">
        <f t="shared" si="260"/>
        <v>0</v>
      </c>
      <c r="K323" s="16">
        <f t="shared" si="261"/>
        <v>0</v>
      </c>
      <c r="L323" s="5">
        <f t="shared" si="263"/>
        <v>-0.03478260869565221</v>
      </c>
      <c r="M323" s="24">
        <f t="shared" si="264"/>
        <v>-879.0400000000009</v>
      </c>
      <c r="Q323" s="22">
        <f t="shared" si="216"/>
        <v>0</v>
      </c>
    </row>
    <row r="324" spans="1:17" ht="12.75">
      <c r="A324" s="1">
        <v>43258</v>
      </c>
      <c r="B324" s="48" t="s">
        <v>72</v>
      </c>
      <c r="C324" s="7">
        <v>12703</v>
      </c>
      <c r="D324" s="16">
        <v>1686</v>
      </c>
      <c r="E324" s="4">
        <v>14.326</v>
      </c>
      <c r="F324" s="1">
        <v>43253</v>
      </c>
      <c r="G324" s="3">
        <v>13.83</v>
      </c>
      <c r="H324" s="4">
        <f t="shared" si="262"/>
        <v>24153.636000000002</v>
      </c>
      <c r="I324" s="4">
        <f t="shared" si="265"/>
        <v>23317.38</v>
      </c>
      <c r="J324">
        <f t="shared" si="260"/>
        <v>-5</v>
      </c>
      <c r="K324" s="16">
        <f t="shared" si="261"/>
        <v>-120768.18000000001</v>
      </c>
      <c r="L324" s="5">
        <f t="shared" si="263"/>
        <v>-0.034622364930894926</v>
      </c>
      <c r="M324" s="24">
        <f t="shared" si="264"/>
        <v>-846.2560000000013</v>
      </c>
      <c r="Q324" s="22">
        <f aca="true" t="shared" si="266" ref="Q324:Q329">IF(P324=0,0,Q323+P324)</f>
        <v>0</v>
      </c>
    </row>
    <row r="325" spans="1:17" ht="12.75">
      <c r="A325" s="1">
        <v>43262</v>
      </c>
      <c r="B325" s="48" t="s">
        <v>121</v>
      </c>
      <c r="C325" s="7">
        <v>12704</v>
      </c>
      <c r="D325" s="16">
        <v>9897</v>
      </c>
      <c r="E325" s="4">
        <v>2.526</v>
      </c>
      <c r="F325" s="1">
        <v>43279</v>
      </c>
      <c r="G325" s="3">
        <v>2.44</v>
      </c>
      <c r="H325" s="4">
        <f t="shared" si="262"/>
        <v>24999.821999999996</v>
      </c>
      <c r="I325" s="4">
        <f t="shared" si="265"/>
        <v>24148.68</v>
      </c>
      <c r="J325">
        <f t="shared" si="260"/>
        <v>17</v>
      </c>
      <c r="K325" s="16">
        <f t="shared" si="261"/>
        <v>424996.97399999993</v>
      </c>
      <c r="L325" s="5">
        <f t="shared" si="263"/>
        <v>-0.03404592240696739</v>
      </c>
      <c r="M325" s="24">
        <f t="shared" si="264"/>
        <v>-861.1419999999962</v>
      </c>
      <c r="Q325" s="22">
        <f t="shared" si="266"/>
        <v>0</v>
      </c>
    </row>
    <row r="326" spans="1:17" ht="12.75">
      <c r="A326" s="1">
        <v>43263</v>
      </c>
      <c r="B326" s="48" t="s">
        <v>177</v>
      </c>
      <c r="C326" s="7">
        <v>12705</v>
      </c>
      <c r="D326" s="16">
        <v>210</v>
      </c>
      <c r="E326" s="4">
        <v>118.7</v>
      </c>
      <c r="F326" s="1">
        <v>43265</v>
      </c>
      <c r="G326" s="3">
        <v>124</v>
      </c>
      <c r="H326" s="4">
        <f t="shared" si="262"/>
        <v>24927</v>
      </c>
      <c r="I326" s="4">
        <f t="shared" si="265"/>
        <v>26040</v>
      </c>
      <c r="J326">
        <f t="shared" si="260"/>
        <v>2</v>
      </c>
      <c r="K326" s="16">
        <f t="shared" si="261"/>
        <v>49854</v>
      </c>
      <c r="L326" s="5">
        <f t="shared" si="263"/>
        <v>0.04465037910699242</v>
      </c>
      <c r="M326" s="24">
        <f t="shared" si="264"/>
        <v>1103</v>
      </c>
      <c r="Q326" s="22">
        <f t="shared" si="266"/>
        <v>0</v>
      </c>
    </row>
    <row r="327" spans="1:17" ht="12.75">
      <c r="A327" s="1">
        <v>43278</v>
      </c>
      <c r="B327" s="48" t="s">
        <v>89</v>
      </c>
      <c r="C327" s="7">
        <v>12706</v>
      </c>
      <c r="D327" s="16">
        <v>1269</v>
      </c>
      <c r="E327" s="4">
        <v>19.7</v>
      </c>
      <c r="F327" s="1">
        <v>43279</v>
      </c>
      <c r="G327" s="4">
        <v>19.1</v>
      </c>
      <c r="H327" s="4">
        <f t="shared" si="262"/>
        <v>24999.3</v>
      </c>
      <c r="I327" s="4">
        <f t="shared" si="265"/>
        <v>24237.9</v>
      </c>
      <c r="J327">
        <f aca="true" t="shared" si="267" ref="J327:J332">IF(F327&gt;0,F327-A327,0)</f>
        <v>1</v>
      </c>
      <c r="K327" s="16">
        <f aca="true" t="shared" si="268" ref="K327:K332">H327*J327</f>
        <v>24999.3</v>
      </c>
      <c r="L327" s="5">
        <f aca="true" t="shared" si="269" ref="L327:L334">IF(F327&gt;0,IF(LEFT(UPPER(C327))="S",(H327-I327)/H327,(I327-H327)/H327),0)</f>
        <v>-0.030456852791878087</v>
      </c>
      <c r="M327" s="24">
        <f aca="true" t="shared" si="270" ref="M327:M334">(H327*L327)-10</f>
        <v>-771.3999999999978</v>
      </c>
      <c r="Q327" s="22">
        <f t="shared" si="266"/>
        <v>0</v>
      </c>
    </row>
    <row r="328" spans="1:17" ht="12.75">
      <c r="A328" s="1">
        <v>43280</v>
      </c>
      <c r="B328" s="48" t="s">
        <v>140</v>
      </c>
      <c r="C328" s="7">
        <v>12707</v>
      </c>
      <c r="D328" s="16">
        <v>1196</v>
      </c>
      <c r="E328" s="4">
        <v>20.9</v>
      </c>
      <c r="F328" s="1">
        <v>43286</v>
      </c>
      <c r="G328" s="3">
        <v>20.2</v>
      </c>
      <c r="H328" s="4">
        <f t="shared" si="262"/>
        <v>24996.399999999998</v>
      </c>
      <c r="I328" s="4">
        <f t="shared" si="265"/>
        <v>24159.2</v>
      </c>
      <c r="J328">
        <f t="shared" si="267"/>
        <v>6</v>
      </c>
      <c r="K328" s="16">
        <f t="shared" si="268"/>
        <v>149978.4</v>
      </c>
      <c r="L328" s="5">
        <f t="shared" si="269"/>
        <v>-0.03349282296650706</v>
      </c>
      <c r="M328" s="24">
        <f t="shared" si="270"/>
        <v>-847.199999999997</v>
      </c>
      <c r="Q328" s="22">
        <f t="shared" si="266"/>
        <v>0</v>
      </c>
    </row>
    <row r="329" spans="1:17" ht="12.75">
      <c r="A329" s="1">
        <v>43286</v>
      </c>
      <c r="B329" s="48" t="s">
        <v>83</v>
      </c>
      <c r="C329" s="7">
        <v>12708</v>
      </c>
      <c r="D329" s="16">
        <v>9541</v>
      </c>
      <c r="E329" s="4">
        <v>2.62</v>
      </c>
      <c r="F329" s="1">
        <v>43294</v>
      </c>
      <c r="G329" s="3">
        <v>2.8</v>
      </c>
      <c r="H329" s="4">
        <f t="shared" si="262"/>
        <v>24997.420000000002</v>
      </c>
      <c r="I329" s="4">
        <f t="shared" si="265"/>
        <v>26714.8</v>
      </c>
      <c r="J329">
        <f t="shared" si="267"/>
        <v>8</v>
      </c>
      <c r="K329" s="16">
        <f t="shared" si="268"/>
        <v>199979.36000000002</v>
      </c>
      <c r="L329" s="5">
        <f t="shared" si="269"/>
        <v>0.06870229007633577</v>
      </c>
      <c r="M329" s="24">
        <f t="shared" si="270"/>
        <v>1707.3799999999974</v>
      </c>
      <c r="Q329" s="22">
        <f t="shared" si="266"/>
        <v>0</v>
      </c>
    </row>
    <row r="330" spans="1:13" ht="12.75">
      <c r="A330" s="1">
        <v>43298</v>
      </c>
      <c r="B330" s="48" t="s">
        <v>52</v>
      </c>
      <c r="C330" s="7">
        <v>12709</v>
      </c>
      <c r="D330" s="16">
        <v>40983</v>
      </c>
      <c r="E330" s="4">
        <v>0.61</v>
      </c>
      <c r="F330" s="1">
        <v>43311</v>
      </c>
      <c r="G330" s="3">
        <v>0.66</v>
      </c>
      <c r="H330" s="4">
        <f aca="true" t="shared" si="271" ref="H330:H363">E330*D330</f>
        <v>24999.63</v>
      </c>
      <c r="I330" s="4">
        <f aca="true" t="shared" si="272" ref="I330:I336">IF(F330&gt;0,G330*D330,0)</f>
        <v>27048.780000000002</v>
      </c>
      <c r="J330">
        <f t="shared" si="267"/>
        <v>13</v>
      </c>
      <c r="K330" s="16">
        <f t="shared" si="268"/>
        <v>324995.19</v>
      </c>
      <c r="L330" s="5">
        <f t="shared" si="269"/>
        <v>0.08196721311475415</v>
      </c>
      <c r="M330" s="24">
        <f t="shared" si="270"/>
        <v>2039.1500000000015</v>
      </c>
    </row>
    <row r="331" spans="1:13" ht="12.75">
      <c r="A331" s="1">
        <v>43305</v>
      </c>
      <c r="B331" s="48" t="s">
        <v>90</v>
      </c>
      <c r="C331" s="7">
        <v>12710</v>
      </c>
      <c r="D331" s="16">
        <v>1295</v>
      </c>
      <c r="E331" s="4">
        <v>19.3</v>
      </c>
      <c r="F331" s="1">
        <v>43312</v>
      </c>
      <c r="G331" s="3">
        <v>18.85</v>
      </c>
      <c r="H331" s="4">
        <f t="shared" si="271"/>
        <v>24993.5</v>
      </c>
      <c r="I331" s="4">
        <f t="shared" si="272"/>
        <v>24410.750000000004</v>
      </c>
      <c r="J331">
        <f t="shared" si="267"/>
        <v>7</v>
      </c>
      <c r="K331" s="16">
        <f t="shared" si="268"/>
        <v>174954.5</v>
      </c>
      <c r="L331" s="5">
        <f t="shared" si="269"/>
        <v>-0.023316062176165657</v>
      </c>
      <c r="M331" s="24">
        <f t="shared" si="270"/>
        <v>-592.7499999999964</v>
      </c>
    </row>
    <row r="332" spans="1:13" ht="12.75">
      <c r="A332" s="1">
        <v>43350</v>
      </c>
      <c r="B332" s="48" t="s">
        <v>52</v>
      </c>
      <c r="C332" s="7">
        <v>12711</v>
      </c>
      <c r="D332" s="16">
        <v>47169</v>
      </c>
      <c r="E332" s="4">
        <v>0.53</v>
      </c>
      <c r="F332" s="1">
        <v>43361</v>
      </c>
      <c r="G332" s="4">
        <v>0.57</v>
      </c>
      <c r="H332" s="4">
        <f t="shared" si="271"/>
        <v>24999.57</v>
      </c>
      <c r="I332" s="4">
        <f t="shared" si="272"/>
        <v>26886.329999999998</v>
      </c>
      <c r="J332">
        <f t="shared" si="267"/>
        <v>11</v>
      </c>
      <c r="K332" s="16">
        <f t="shared" si="268"/>
        <v>274995.27</v>
      </c>
      <c r="L332" s="5">
        <f t="shared" si="269"/>
        <v>0.07547169811320749</v>
      </c>
      <c r="M332" s="24">
        <f t="shared" si="270"/>
        <v>1876.7599999999986</v>
      </c>
    </row>
    <row r="333" spans="1:13" ht="12.75">
      <c r="A333" s="1">
        <v>43361</v>
      </c>
      <c r="B333" s="48" t="s">
        <v>114</v>
      </c>
      <c r="C333" s="7">
        <v>12712</v>
      </c>
      <c r="D333" s="16">
        <v>21834</v>
      </c>
      <c r="E333" s="2">
        <v>1.145</v>
      </c>
      <c r="F333" s="1">
        <v>43362</v>
      </c>
      <c r="G333" s="3">
        <v>1.25</v>
      </c>
      <c r="H333" s="4">
        <f t="shared" si="271"/>
        <v>24999.93</v>
      </c>
      <c r="I333" s="4">
        <f t="shared" si="272"/>
        <v>27292.5</v>
      </c>
      <c r="J333">
        <f>IF(F333&gt;0,F333-A333,0)</f>
        <v>1</v>
      </c>
      <c r="K333" s="16">
        <f>H333*J333</f>
        <v>24999.93</v>
      </c>
      <c r="L333" s="5">
        <f t="shared" si="269"/>
        <v>0.09170305676855894</v>
      </c>
      <c r="M333" s="24">
        <f t="shared" si="270"/>
        <v>2282.5699999999997</v>
      </c>
    </row>
    <row r="334" spans="1:13" ht="12.75">
      <c r="A334" s="1">
        <v>43383</v>
      </c>
      <c r="B334" s="48" t="s">
        <v>121</v>
      </c>
      <c r="C334" s="7">
        <v>12713</v>
      </c>
      <c r="D334" s="16">
        <v>12019</v>
      </c>
      <c r="E334" s="2">
        <v>2.08</v>
      </c>
      <c r="F334" s="1">
        <v>43391</v>
      </c>
      <c r="G334" s="3">
        <v>2</v>
      </c>
      <c r="H334" s="4">
        <f t="shared" si="271"/>
        <v>24999.52</v>
      </c>
      <c r="I334" s="4">
        <f t="shared" si="272"/>
        <v>24038</v>
      </c>
      <c r="L334" s="5">
        <f t="shared" si="269"/>
        <v>-0.03846153846153848</v>
      </c>
      <c r="M334" s="24">
        <f t="shared" si="270"/>
        <v>-971.5200000000004</v>
      </c>
    </row>
    <row r="335" spans="1:13" ht="12.75">
      <c r="A335" s="1">
        <v>43384</v>
      </c>
      <c r="B335" s="48" t="s">
        <v>52</v>
      </c>
      <c r="C335" s="7">
        <v>12714</v>
      </c>
      <c r="D335" s="16">
        <v>49019</v>
      </c>
      <c r="E335" s="2">
        <v>0.51</v>
      </c>
      <c r="F335" s="1">
        <v>43385</v>
      </c>
      <c r="G335" s="3">
        <v>0.49</v>
      </c>
      <c r="H335" s="4">
        <f t="shared" si="271"/>
        <v>24999.69</v>
      </c>
      <c r="I335" s="4">
        <f t="shared" si="272"/>
        <v>24019.31</v>
      </c>
      <c r="J335">
        <f aca="true" t="shared" si="273" ref="J335:J340">IF(F335&gt;0,F335-A335,0)</f>
        <v>1</v>
      </c>
      <c r="K335" s="16">
        <f aca="true" t="shared" si="274" ref="K335:K340">H335*J335</f>
        <v>24999.69</v>
      </c>
      <c r="L335" s="5">
        <f aca="true" t="shared" si="275" ref="L335:L340">IF(F335&gt;0,IF(LEFT(UPPER(C335))="S",(H335-I335)/H335,(I335-H335)/H335),0)</f>
        <v>-0.0392156862745097</v>
      </c>
      <c r="M335" s="24">
        <f aca="true" t="shared" si="276" ref="M335:M340">(H335*L335)-10</f>
        <v>-990.3799999999974</v>
      </c>
    </row>
    <row r="336" spans="1:13" ht="12.75">
      <c r="A336" s="1">
        <v>43385</v>
      </c>
      <c r="B336" s="48" t="s">
        <v>179</v>
      </c>
      <c r="C336" s="7">
        <v>12714</v>
      </c>
      <c r="D336" s="16">
        <v>788</v>
      </c>
      <c r="E336" s="31">
        <v>31.7</v>
      </c>
      <c r="F336" s="1">
        <v>43388</v>
      </c>
      <c r="G336" s="3">
        <v>30.6</v>
      </c>
      <c r="H336" s="4">
        <f t="shared" si="271"/>
        <v>24979.6</v>
      </c>
      <c r="I336" s="4">
        <f t="shared" si="272"/>
        <v>24112.800000000003</v>
      </c>
      <c r="J336">
        <f t="shared" si="273"/>
        <v>3</v>
      </c>
      <c r="K336" s="16">
        <f t="shared" si="274"/>
        <v>74938.79999999999</v>
      </c>
      <c r="L336" s="5">
        <f t="shared" si="275"/>
        <v>-0.034700315457413075</v>
      </c>
      <c r="M336" s="24">
        <f t="shared" si="276"/>
        <v>-876.7999999999956</v>
      </c>
    </row>
    <row r="337" spans="1:13" ht="12.75">
      <c r="A337" s="1">
        <v>43389</v>
      </c>
      <c r="B337" s="48" t="s">
        <v>93</v>
      </c>
      <c r="C337" s="7">
        <v>12715</v>
      </c>
      <c r="D337" s="16">
        <v>1428</v>
      </c>
      <c r="E337" s="31">
        <v>17.5</v>
      </c>
      <c r="F337" s="1">
        <v>43392</v>
      </c>
      <c r="G337" s="31">
        <v>17.5</v>
      </c>
      <c r="H337" s="4">
        <f t="shared" si="271"/>
        <v>24990</v>
      </c>
      <c r="I337" s="4">
        <f aca="true" t="shared" si="277" ref="I337:I343">IF(F337&gt;0,G337*D337,0)</f>
        <v>24990</v>
      </c>
      <c r="J337">
        <f t="shared" si="273"/>
        <v>3</v>
      </c>
      <c r="K337" s="16">
        <f t="shared" si="274"/>
        <v>74970</v>
      </c>
      <c r="L337" s="5">
        <f t="shared" si="275"/>
        <v>0</v>
      </c>
      <c r="M337" s="24">
        <f t="shared" si="276"/>
        <v>-10</v>
      </c>
    </row>
    <row r="338" spans="1:13" ht="12.75">
      <c r="A338" s="1">
        <v>43390</v>
      </c>
      <c r="B338" s="48" t="s">
        <v>149</v>
      </c>
      <c r="C338" s="7">
        <v>12716</v>
      </c>
      <c r="D338" s="16">
        <v>1207</v>
      </c>
      <c r="E338" s="31">
        <v>20.7</v>
      </c>
      <c r="F338" s="1">
        <v>43388</v>
      </c>
      <c r="G338" s="3">
        <v>20</v>
      </c>
      <c r="H338" s="4">
        <f t="shared" si="271"/>
        <v>24984.899999999998</v>
      </c>
      <c r="I338" s="4">
        <f t="shared" si="277"/>
        <v>24140</v>
      </c>
      <c r="J338">
        <f t="shared" si="273"/>
        <v>-2</v>
      </c>
      <c r="K338" s="16">
        <f t="shared" si="274"/>
        <v>-49969.799999999996</v>
      </c>
      <c r="L338" s="5">
        <f t="shared" si="275"/>
        <v>-0.03381642512077286</v>
      </c>
      <c r="M338" s="24">
        <f t="shared" si="276"/>
        <v>-854.8999999999978</v>
      </c>
    </row>
    <row r="339" spans="1:13" ht="12.75">
      <c r="A339" s="1">
        <v>43397</v>
      </c>
      <c r="B339" s="48" t="s">
        <v>162</v>
      </c>
      <c r="C339" s="7">
        <v>12717</v>
      </c>
      <c r="D339" s="16">
        <v>2808</v>
      </c>
      <c r="E339" s="31">
        <v>8.9</v>
      </c>
      <c r="F339" s="1">
        <v>43406</v>
      </c>
      <c r="G339" s="3">
        <v>9.6</v>
      </c>
      <c r="H339" s="4">
        <f t="shared" si="271"/>
        <v>24991.2</v>
      </c>
      <c r="I339" s="4">
        <f t="shared" si="277"/>
        <v>26956.8</v>
      </c>
      <c r="J339">
        <f t="shared" si="273"/>
        <v>9</v>
      </c>
      <c r="K339" s="16">
        <f t="shared" si="274"/>
        <v>224920.80000000002</v>
      </c>
      <c r="L339" s="5">
        <f t="shared" si="275"/>
        <v>0.07865168539325837</v>
      </c>
      <c r="M339" s="24">
        <f t="shared" si="276"/>
        <v>1955.5999999999985</v>
      </c>
    </row>
    <row r="340" spans="1:13" ht="12.75">
      <c r="A340" s="1">
        <v>43404</v>
      </c>
      <c r="B340" s="48" t="s">
        <v>49</v>
      </c>
      <c r="C340" s="7">
        <v>12718</v>
      </c>
      <c r="D340" s="16">
        <v>1937</v>
      </c>
      <c r="E340" s="31">
        <v>12.9</v>
      </c>
      <c r="F340" s="1">
        <v>43416</v>
      </c>
      <c r="G340" s="3">
        <v>13</v>
      </c>
      <c r="H340" s="4">
        <f t="shared" si="271"/>
        <v>24987.3</v>
      </c>
      <c r="I340" s="4">
        <f t="shared" si="277"/>
        <v>25181</v>
      </c>
      <c r="J340">
        <f t="shared" si="273"/>
        <v>12</v>
      </c>
      <c r="K340" s="16">
        <f t="shared" si="274"/>
        <v>299847.6</v>
      </c>
      <c r="L340" s="5">
        <f t="shared" si="275"/>
        <v>0.007751937984496153</v>
      </c>
      <c r="M340" s="24">
        <f t="shared" si="276"/>
        <v>183.70000000000073</v>
      </c>
    </row>
    <row r="341" spans="1:13" ht="12.75">
      <c r="A341" s="1">
        <v>43412</v>
      </c>
      <c r="B341" s="48" t="s">
        <v>41</v>
      </c>
      <c r="C341" s="7">
        <v>12719</v>
      </c>
      <c r="D341" s="16">
        <v>1373</v>
      </c>
      <c r="E341" s="31">
        <v>18.2</v>
      </c>
      <c r="F341" s="1">
        <v>43425</v>
      </c>
      <c r="G341" s="3">
        <v>17.75</v>
      </c>
      <c r="H341" s="4">
        <f t="shared" si="271"/>
        <v>24988.6</v>
      </c>
      <c r="I341" s="4">
        <f t="shared" si="277"/>
        <v>24370.75</v>
      </c>
      <c r="J341">
        <f aca="true" t="shared" si="278" ref="J341:J346">IF(F341&gt;0,F341-A341,0)</f>
        <v>13</v>
      </c>
      <c r="K341" s="16">
        <f aca="true" t="shared" si="279" ref="K341:K346">H341*J341</f>
        <v>324851.8</v>
      </c>
      <c r="L341" s="5">
        <f aca="true" t="shared" si="280" ref="L341:L346">IF(F341&gt;0,IF(LEFT(UPPER(C341))="S",(H341-I341)/H341,(I341-H341)/H341),0)</f>
        <v>-0.02472527472527467</v>
      </c>
      <c r="M341" s="24">
        <f aca="true" t="shared" si="281" ref="M341:M346">(H341*L341)-10</f>
        <v>-627.8499999999985</v>
      </c>
    </row>
    <row r="342" spans="1:13" ht="12.75">
      <c r="A342" s="1">
        <v>43417</v>
      </c>
      <c r="B342" s="48" t="s">
        <v>77</v>
      </c>
      <c r="C342" s="7">
        <v>12719</v>
      </c>
      <c r="D342" s="16">
        <v>3012</v>
      </c>
      <c r="E342" s="31">
        <v>8.3</v>
      </c>
      <c r="F342" s="1">
        <v>43432</v>
      </c>
      <c r="G342" s="3">
        <v>8.8</v>
      </c>
      <c r="H342" s="4">
        <f t="shared" si="271"/>
        <v>24999.600000000002</v>
      </c>
      <c r="I342" s="4">
        <f t="shared" si="277"/>
        <v>26505.600000000002</v>
      </c>
      <c r="J342">
        <f t="shared" si="278"/>
        <v>15</v>
      </c>
      <c r="K342" s="16">
        <f t="shared" si="279"/>
        <v>374994.00000000006</v>
      </c>
      <c r="L342" s="5">
        <f t="shared" si="280"/>
        <v>0.06024096385542168</v>
      </c>
      <c r="M342" s="24">
        <f t="shared" si="281"/>
        <v>1496</v>
      </c>
    </row>
    <row r="343" spans="1:13" ht="12.75">
      <c r="A343" s="1">
        <v>43425</v>
      </c>
      <c r="B343" s="48" t="s">
        <v>89</v>
      </c>
      <c r="C343" s="7">
        <v>12720</v>
      </c>
      <c r="D343" s="16">
        <v>2057</v>
      </c>
      <c r="E343" s="31">
        <v>12.15</v>
      </c>
      <c r="F343" s="1">
        <v>43433</v>
      </c>
      <c r="G343" s="3">
        <v>13</v>
      </c>
      <c r="H343" s="4">
        <f t="shared" si="271"/>
        <v>24992.55</v>
      </c>
      <c r="I343" s="4">
        <f t="shared" si="277"/>
        <v>26741</v>
      </c>
      <c r="J343">
        <f t="shared" si="278"/>
        <v>8</v>
      </c>
      <c r="K343" s="16">
        <f t="shared" si="279"/>
        <v>199940.4</v>
      </c>
      <c r="L343" s="5">
        <f t="shared" si="280"/>
        <v>0.06995884773662554</v>
      </c>
      <c r="M343" s="24">
        <f t="shared" si="281"/>
        <v>1738.4500000000007</v>
      </c>
    </row>
    <row r="344" spans="1:13" ht="12.75">
      <c r="A344" s="1">
        <v>43430</v>
      </c>
      <c r="B344" s="48" t="s">
        <v>105</v>
      </c>
      <c r="C344" s="7">
        <v>12721</v>
      </c>
      <c r="D344" s="16">
        <v>494</v>
      </c>
      <c r="E344" s="31">
        <v>50.6</v>
      </c>
      <c r="F344" s="1">
        <v>43432</v>
      </c>
      <c r="G344" s="3">
        <v>49.58</v>
      </c>
      <c r="H344" s="4">
        <f t="shared" si="271"/>
        <v>24996.4</v>
      </c>
      <c r="I344" s="4">
        <f aca="true" t="shared" si="282" ref="I344:I351">IF(F344&gt;0,G344*D344,0)</f>
        <v>24492.52</v>
      </c>
      <c r="J344">
        <f t="shared" si="278"/>
        <v>2</v>
      </c>
      <c r="K344" s="16">
        <f t="shared" si="279"/>
        <v>49992.8</v>
      </c>
      <c r="L344" s="5">
        <f t="shared" si="280"/>
        <v>-0.02015810276679846</v>
      </c>
      <c r="M344" s="24">
        <f t="shared" si="281"/>
        <v>-513.880000000001</v>
      </c>
    </row>
    <row r="345" spans="1:13" ht="12.75">
      <c r="A345" s="1">
        <v>43433</v>
      </c>
      <c r="B345" s="48" t="s">
        <v>177</v>
      </c>
      <c r="C345" s="7">
        <v>12722</v>
      </c>
      <c r="D345" s="16">
        <v>266</v>
      </c>
      <c r="E345" s="31">
        <v>94</v>
      </c>
      <c r="F345" s="1">
        <v>43441</v>
      </c>
      <c r="G345" s="31">
        <v>94</v>
      </c>
      <c r="H345" s="4">
        <f t="shared" si="271"/>
        <v>25004</v>
      </c>
      <c r="I345" s="4">
        <f t="shared" si="282"/>
        <v>25004</v>
      </c>
      <c r="J345">
        <f t="shared" si="278"/>
        <v>8</v>
      </c>
      <c r="K345" s="16">
        <f t="shared" si="279"/>
        <v>200032</v>
      </c>
      <c r="L345" s="5">
        <f t="shared" si="280"/>
        <v>0</v>
      </c>
      <c r="M345" s="24">
        <f t="shared" si="281"/>
        <v>-10</v>
      </c>
    </row>
    <row r="346" spans="1:13" ht="12.75">
      <c r="A346" s="1">
        <v>43441</v>
      </c>
      <c r="B346" s="48" t="s">
        <v>90</v>
      </c>
      <c r="C346" s="7">
        <v>12723</v>
      </c>
      <c r="D346" s="16">
        <v>1562</v>
      </c>
      <c r="E346" s="31">
        <v>16</v>
      </c>
      <c r="F346" s="1">
        <v>43444</v>
      </c>
      <c r="G346" s="3">
        <v>15.5</v>
      </c>
      <c r="H346" s="4">
        <f t="shared" si="271"/>
        <v>24992</v>
      </c>
      <c r="I346" s="4">
        <f t="shared" si="282"/>
        <v>24211</v>
      </c>
      <c r="J346">
        <f t="shared" si="278"/>
        <v>3</v>
      </c>
      <c r="K346" s="16">
        <f t="shared" si="279"/>
        <v>74976</v>
      </c>
      <c r="L346" s="5">
        <f t="shared" si="280"/>
        <v>-0.03125</v>
      </c>
      <c r="M346" s="24">
        <f t="shared" si="281"/>
        <v>-791</v>
      </c>
    </row>
    <row r="347" spans="1:13" ht="12.75">
      <c r="A347" s="1">
        <v>43446</v>
      </c>
      <c r="B347" s="48" t="s">
        <v>82</v>
      </c>
      <c r="C347" s="7">
        <v>12724</v>
      </c>
      <c r="D347" s="16">
        <v>4200</v>
      </c>
      <c r="E347" s="4">
        <v>5.95</v>
      </c>
      <c r="F347" s="1">
        <v>43451</v>
      </c>
      <c r="G347" s="4">
        <v>5.75</v>
      </c>
      <c r="H347" s="4">
        <f t="shared" si="271"/>
        <v>24990</v>
      </c>
      <c r="I347" s="4">
        <f t="shared" si="282"/>
        <v>24150</v>
      </c>
      <c r="J347">
        <f aca="true" t="shared" si="283" ref="J347:J353">IF(F347&gt;0,F347-A347,0)</f>
        <v>5</v>
      </c>
      <c r="K347" s="16">
        <f aca="true" t="shared" si="284" ref="K347:K353">H347*J347</f>
        <v>124950</v>
      </c>
      <c r="L347" s="5">
        <f aca="true" t="shared" si="285" ref="L347:L353">IF(F347&gt;0,IF(LEFT(UPPER(C347))="S",(H347-I347)/H347,(I347-H347)/H347),0)</f>
        <v>-0.03361344537815126</v>
      </c>
      <c r="M347" s="24">
        <f aca="true" t="shared" si="286" ref="M347:M353">(H347*L347)-10</f>
        <v>-850</v>
      </c>
    </row>
    <row r="348" spans="1:13" ht="12.75">
      <c r="A348" s="1">
        <v>43452</v>
      </c>
      <c r="B348" s="48" t="s">
        <v>140</v>
      </c>
      <c r="C348" s="7">
        <v>12725</v>
      </c>
      <c r="D348" s="16">
        <v>1392</v>
      </c>
      <c r="E348" s="4">
        <v>17.95</v>
      </c>
      <c r="F348" s="1">
        <v>43455</v>
      </c>
      <c r="G348" s="3">
        <v>17.55</v>
      </c>
      <c r="H348" s="4">
        <f t="shared" si="271"/>
        <v>24986.399999999998</v>
      </c>
      <c r="I348" s="4">
        <f t="shared" si="282"/>
        <v>24429.600000000002</v>
      </c>
      <c r="J348">
        <f t="shared" si="283"/>
        <v>3</v>
      </c>
      <c r="K348" s="16">
        <f t="shared" si="284"/>
        <v>74959.2</v>
      </c>
      <c r="L348" s="5">
        <f t="shared" si="285"/>
        <v>-0.02228412256267392</v>
      </c>
      <c r="M348" s="24">
        <f t="shared" si="286"/>
        <v>-566.7999999999956</v>
      </c>
    </row>
    <row r="349" spans="1:13" ht="12.75">
      <c r="A349" s="1">
        <v>43480</v>
      </c>
      <c r="B349" s="48" t="s">
        <v>140</v>
      </c>
      <c r="C349" s="7">
        <v>12726</v>
      </c>
      <c r="D349" s="16">
        <v>1404</v>
      </c>
      <c r="E349" s="4">
        <v>17.8</v>
      </c>
      <c r="F349" s="1">
        <v>43488</v>
      </c>
      <c r="G349" s="3">
        <v>17.2</v>
      </c>
      <c r="H349" s="4">
        <f t="shared" si="271"/>
        <v>24991.2</v>
      </c>
      <c r="I349" s="4">
        <f t="shared" si="282"/>
        <v>24148.8</v>
      </c>
      <c r="J349">
        <f t="shared" si="283"/>
        <v>8</v>
      </c>
      <c r="K349" s="16">
        <f t="shared" si="284"/>
        <v>199929.6</v>
      </c>
      <c r="L349" s="5">
        <f t="shared" si="285"/>
        <v>-0.03370786516853938</v>
      </c>
      <c r="M349" s="24">
        <f t="shared" si="286"/>
        <v>-852.4000000000013</v>
      </c>
    </row>
    <row r="350" spans="1:13" ht="12.75">
      <c r="A350" s="1">
        <v>43482</v>
      </c>
      <c r="B350" s="48" t="s">
        <v>180</v>
      </c>
      <c r="C350" s="7">
        <v>12727</v>
      </c>
      <c r="D350" s="16">
        <v>8116</v>
      </c>
      <c r="E350" s="4">
        <v>3.08</v>
      </c>
      <c r="F350" s="1">
        <v>43489</v>
      </c>
      <c r="G350" s="3">
        <v>2.97</v>
      </c>
      <c r="H350" s="4">
        <f t="shared" si="271"/>
        <v>24997.28</v>
      </c>
      <c r="I350" s="4">
        <f t="shared" si="282"/>
        <v>24104.52</v>
      </c>
      <c r="J350">
        <f t="shared" si="283"/>
        <v>7</v>
      </c>
      <c r="K350" s="16">
        <f t="shared" si="284"/>
        <v>174980.96</v>
      </c>
      <c r="L350" s="5">
        <f t="shared" si="285"/>
        <v>-0.03571428571428565</v>
      </c>
      <c r="M350" s="24">
        <f t="shared" si="286"/>
        <v>-902.7599999999984</v>
      </c>
    </row>
    <row r="351" spans="1:13" ht="12.75">
      <c r="A351" s="1">
        <v>43488</v>
      </c>
      <c r="B351" s="48" t="s">
        <v>53</v>
      </c>
      <c r="C351" s="7">
        <v>12728</v>
      </c>
      <c r="D351" s="16">
        <v>20374</v>
      </c>
      <c r="E351" s="2">
        <v>1.227</v>
      </c>
      <c r="F351" s="1">
        <v>43508</v>
      </c>
      <c r="G351" s="3">
        <v>1.35</v>
      </c>
      <c r="H351" s="4">
        <f t="shared" si="271"/>
        <v>24998.898</v>
      </c>
      <c r="I351" s="4">
        <f t="shared" si="282"/>
        <v>27504.9</v>
      </c>
      <c r="J351">
        <f t="shared" si="283"/>
        <v>20</v>
      </c>
      <c r="K351" s="16">
        <f t="shared" si="284"/>
        <v>499977.96</v>
      </c>
      <c r="L351" s="5">
        <f t="shared" si="285"/>
        <v>0.10024449877750613</v>
      </c>
      <c r="M351" s="24">
        <f t="shared" si="286"/>
        <v>2496.0020000000004</v>
      </c>
    </row>
    <row r="352" spans="1:13" ht="12.75">
      <c r="A352" s="1">
        <v>43489</v>
      </c>
      <c r="B352" s="48" t="s">
        <v>52</v>
      </c>
      <c r="C352" s="7">
        <v>12729</v>
      </c>
      <c r="D352" s="16">
        <v>54945</v>
      </c>
      <c r="E352" s="2">
        <v>0.455</v>
      </c>
      <c r="F352" s="1">
        <v>43496</v>
      </c>
      <c r="G352" s="3">
        <v>0.48</v>
      </c>
      <c r="H352" s="4">
        <f t="shared" si="271"/>
        <v>24999.975000000002</v>
      </c>
      <c r="I352" s="4">
        <f aca="true" t="shared" si="287" ref="I352:I358">IF(F352&gt;0,G352*D352,0)</f>
        <v>26373.6</v>
      </c>
      <c r="J352">
        <f t="shared" si="283"/>
        <v>7</v>
      </c>
      <c r="K352" s="16">
        <f t="shared" si="284"/>
        <v>174999.825</v>
      </c>
      <c r="L352" s="5">
        <f t="shared" si="285"/>
        <v>0.05494505494505479</v>
      </c>
      <c r="M352" s="24">
        <f t="shared" si="286"/>
        <v>1363.6249999999964</v>
      </c>
    </row>
    <row r="353" spans="1:13" ht="12.75">
      <c r="A353" s="1">
        <v>43502</v>
      </c>
      <c r="B353" s="48" t="s">
        <v>72</v>
      </c>
      <c r="C353" s="7">
        <v>12730</v>
      </c>
      <c r="D353" s="16">
        <v>2500</v>
      </c>
      <c r="E353" s="2">
        <v>10</v>
      </c>
      <c r="F353" s="1">
        <v>43503</v>
      </c>
      <c r="G353" s="3">
        <v>10.8</v>
      </c>
      <c r="H353" s="4">
        <f t="shared" si="271"/>
        <v>25000</v>
      </c>
      <c r="I353" s="4">
        <f t="shared" si="287"/>
        <v>27000</v>
      </c>
      <c r="J353">
        <f t="shared" si="283"/>
        <v>1</v>
      </c>
      <c r="K353" s="16">
        <f t="shared" si="284"/>
        <v>25000</v>
      </c>
      <c r="L353" s="5">
        <f t="shared" si="285"/>
        <v>0.08</v>
      </c>
      <c r="M353" s="24">
        <f t="shared" si="286"/>
        <v>1990</v>
      </c>
    </row>
    <row r="354" spans="1:13" ht="12.75">
      <c r="A354" s="1">
        <v>43516</v>
      </c>
      <c r="B354" s="48" t="s">
        <v>169</v>
      </c>
      <c r="C354" s="7">
        <v>12731</v>
      </c>
      <c r="D354" s="16">
        <v>1908</v>
      </c>
      <c r="E354" s="3">
        <v>13.1</v>
      </c>
      <c r="F354" s="1">
        <v>43532</v>
      </c>
      <c r="G354" s="3">
        <v>12.65</v>
      </c>
      <c r="H354" s="4">
        <f t="shared" si="271"/>
        <v>24994.8</v>
      </c>
      <c r="I354" s="4">
        <f t="shared" si="287"/>
        <v>24136.2</v>
      </c>
      <c r="J354">
        <f aca="true" t="shared" si="288" ref="J354:J360">IF(F354&gt;0,F354-A354,0)</f>
        <v>16</v>
      </c>
      <c r="K354" s="16">
        <f aca="true" t="shared" si="289" ref="K354:K360">H354*J354</f>
        <v>399916.8</v>
      </c>
      <c r="L354" s="5">
        <f aca="true" t="shared" si="290" ref="L354:L363">IF(F354&gt;0,IF(LEFT(UPPER(C354))="S",(H354-I354)/H354,(I354-H354)/H354),0)</f>
        <v>-0.034351145038167885</v>
      </c>
      <c r="M354" s="24">
        <f aca="true" t="shared" si="291" ref="M354:M363">(H354*L354)-10</f>
        <v>-868.5999999999987</v>
      </c>
    </row>
    <row r="355" spans="1:13" ht="12.75">
      <c r="A355" s="1">
        <v>43521</v>
      </c>
      <c r="B355" s="48" t="s">
        <v>181</v>
      </c>
      <c r="C355" s="7">
        <v>12732</v>
      </c>
      <c r="D355" s="16">
        <v>1453</v>
      </c>
      <c r="E355" s="3">
        <v>17.2</v>
      </c>
      <c r="F355" s="1">
        <v>43524</v>
      </c>
      <c r="G355" s="3">
        <v>18.4</v>
      </c>
      <c r="H355" s="4">
        <f t="shared" si="271"/>
        <v>24991.6</v>
      </c>
      <c r="I355" s="4">
        <f t="shared" si="287"/>
        <v>26735.199999999997</v>
      </c>
      <c r="J355">
        <f t="shared" si="288"/>
        <v>3</v>
      </c>
      <c r="K355" s="16">
        <f t="shared" si="289"/>
        <v>74974.79999999999</v>
      </c>
      <c r="L355" s="5">
        <f t="shared" si="290"/>
        <v>0.06976744186046506</v>
      </c>
      <c r="M355" s="24">
        <f t="shared" si="291"/>
        <v>1733.5999999999985</v>
      </c>
    </row>
    <row r="356" spans="1:13" ht="12.75">
      <c r="A356" s="1">
        <v>43538</v>
      </c>
      <c r="B356" s="48" t="s">
        <v>182</v>
      </c>
      <c r="C356" s="7">
        <v>12733</v>
      </c>
      <c r="D356" s="16">
        <v>21739</v>
      </c>
      <c r="E356" s="3">
        <v>1.15</v>
      </c>
      <c r="F356" s="1">
        <v>43539</v>
      </c>
      <c r="G356" s="3">
        <v>1.11</v>
      </c>
      <c r="H356" s="4">
        <f t="shared" si="271"/>
        <v>24999.85</v>
      </c>
      <c r="I356" s="4">
        <f t="shared" si="287"/>
        <v>24130.29</v>
      </c>
      <c r="J356">
        <f t="shared" si="288"/>
        <v>1</v>
      </c>
      <c r="K356" s="16">
        <f t="shared" si="289"/>
        <v>24999.85</v>
      </c>
      <c r="L356" s="5">
        <f t="shared" si="290"/>
        <v>-0.034782608695652084</v>
      </c>
      <c r="M356" s="24">
        <f t="shared" si="291"/>
        <v>-879.5599999999977</v>
      </c>
    </row>
    <row r="357" spans="1:13" ht="12.75">
      <c r="A357" s="1">
        <v>43544</v>
      </c>
      <c r="B357" s="48" t="s">
        <v>174</v>
      </c>
      <c r="C357" s="7" t="s">
        <v>175</v>
      </c>
      <c r="D357" s="16">
        <v>2429</v>
      </c>
      <c r="E357" s="3">
        <v>10.29</v>
      </c>
      <c r="F357" s="1">
        <v>43558</v>
      </c>
      <c r="G357" s="3">
        <v>10.5</v>
      </c>
      <c r="H357" s="4">
        <f t="shared" si="271"/>
        <v>24994.409999999996</v>
      </c>
      <c r="I357" s="4">
        <f t="shared" si="287"/>
        <v>25504.5</v>
      </c>
      <c r="J357">
        <f t="shared" si="288"/>
        <v>14</v>
      </c>
      <c r="K357" s="16">
        <f t="shared" si="289"/>
        <v>349921.73999999993</v>
      </c>
      <c r="L357" s="5">
        <f t="shared" si="290"/>
        <v>-0.020408163265306277</v>
      </c>
      <c r="M357" s="24">
        <f t="shared" si="291"/>
        <v>-520.0900000000038</v>
      </c>
    </row>
    <row r="358" spans="1:13" ht="12.75">
      <c r="A358" s="1">
        <v>43545</v>
      </c>
      <c r="B358" s="48" t="s">
        <v>115</v>
      </c>
      <c r="C358" s="7" t="s">
        <v>175</v>
      </c>
      <c r="D358" s="16">
        <v>1689</v>
      </c>
      <c r="E358" s="3">
        <v>14.8</v>
      </c>
      <c r="F358" s="1">
        <v>43556</v>
      </c>
      <c r="G358" s="3">
        <v>15.25</v>
      </c>
      <c r="H358" s="4">
        <f t="shared" si="271"/>
        <v>24997.2</v>
      </c>
      <c r="I358" s="4">
        <f t="shared" si="287"/>
        <v>25757.25</v>
      </c>
      <c r="J358">
        <f t="shared" si="288"/>
        <v>11</v>
      </c>
      <c r="K358" s="16">
        <f t="shared" si="289"/>
        <v>274969.2</v>
      </c>
      <c r="L358" s="5">
        <f t="shared" si="290"/>
        <v>-0.030405405405405376</v>
      </c>
      <c r="M358" s="24">
        <f t="shared" si="291"/>
        <v>-770.0499999999993</v>
      </c>
    </row>
    <row r="359" spans="1:13" ht="12.75">
      <c r="A359" s="1">
        <v>43559</v>
      </c>
      <c r="B359" s="48" t="s">
        <v>183</v>
      </c>
      <c r="C359" s="7">
        <v>12733</v>
      </c>
      <c r="D359" s="16">
        <v>5000</v>
      </c>
      <c r="E359" s="3">
        <v>5</v>
      </c>
      <c r="F359" s="1">
        <v>43595</v>
      </c>
      <c r="G359" s="3">
        <v>5</v>
      </c>
      <c r="H359" s="4">
        <f t="shared" si="271"/>
        <v>25000</v>
      </c>
      <c r="I359" s="4">
        <f aca="true" t="shared" si="292" ref="I359:I364">IF(F359&gt;0,G359*D359,0)</f>
        <v>25000</v>
      </c>
      <c r="J359">
        <f t="shared" si="288"/>
        <v>36</v>
      </c>
      <c r="K359" s="16">
        <f t="shared" si="289"/>
        <v>900000</v>
      </c>
      <c r="L359" s="5">
        <f t="shared" si="290"/>
        <v>0</v>
      </c>
      <c r="M359" s="24">
        <f t="shared" si="291"/>
        <v>-10</v>
      </c>
    </row>
    <row r="360" spans="1:13" ht="12.75">
      <c r="A360" s="1">
        <v>43573</v>
      </c>
      <c r="B360" s="48" t="s">
        <v>184</v>
      </c>
      <c r="C360" s="7">
        <v>12733</v>
      </c>
      <c r="D360" s="16">
        <v>11737</v>
      </c>
      <c r="E360" s="3">
        <v>2.13</v>
      </c>
      <c r="F360" s="1">
        <v>43579</v>
      </c>
      <c r="G360" s="3">
        <v>2.08</v>
      </c>
      <c r="H360" s="4">
        <f t="shared" si="271"/>
        <v>24999.809999999998</v>
      </c>
      <c r="I360" s="4">
        <f t="shared" si="292"/>
        <v>24412.96</v>
      </c>
      <c r="J360">
        <f t="shared" si="288"/>
        <v>6</v>
      </c>
      <c r="K360" s="16">
        <f t="shared" si="289"/>
        <v>149998.86</v>
      </c>
      <c r="L360" s="5">
        <f t="shared" si="290"/>
        <v>-0.023474178403755812</v>
      </c>
      <c r="M360" s="24">
        <f t="shared" si="291"/>
        <v>-596.8499999999985</v>
      </c>
    </row>
    <row r="361" spans="1:13" ht="12.75">
      <c r="A361" s="1">
        <v>43599</v>
      </c>
      <c r="B361" s="48" t="s">
        <v>132</v>
      </c>
      <c r="C361" s="7">
        <v>12734</v>
      </c>
      <c r="D361" s="16">
        <v>9157</v>
      </c>
      <c r="E361" s="3">
        <v>2.73</v>
      </c>
      <c r="F361" s="1">
        <v>43600</v>
      </c>
      <c r="G361" s="3">
        <v>2.635</v>
      </c>
      <c r="H361" s="4">
        <f t="shared" si="271"/>
        <v>24998.61</v>
      </c>
      <c r="I361" s="4">
        <f t="shared" si="292"/>
        <v>24128.695</v>
      </c>
      <c r="J361">
        <f aca="true" t="shared" si="293" ref="J361:J366">IF(F361&gt;0,F361-A361,0)</f>
        <v>1</v>
      </c>
      <c r="K361" s="16">
        <f aca="true" t="shared" si="294" ref="K361:K366">H361*J361</f>
        <v>24998.61</v>
      </c>
      <c r="L361" s="5">
        <f t="shared" si="290"/>
        <v>-0.034798534798534835</v>
      </c>
      <c r="M361" s="24">
        <f t="shared" si="291"/>
        <v>-879.9150000000009</v>
      </c>
    </row>
    <row r="362" spans="1:13" ht="12.75">
      <c r="A362" s="1">
        <v>43601</v>
      </c>
      <c r="B362" s="48" t="s">
        <v>168</v>
      </c>
      <c r="C362" s="7">
        <v>12735</v>
      </c>
      <c r="D362" s="16">
        <v>14534</v>
      </c>
      <c r="E362" s="3">
        <v>1.72</v>
      </c>
      <c r="F362" s="1">
        <v>43607</v>
      </c>
      <c r="G362" s="3">
        <v>1.67</v>
      </c>
      <c r="H362" s="4">
        <f t="shared" si="271"/>
        <v>24998.48</v>
      </c>
      <c r="I362" s="4">
        <f t="shared" si="292"/>
        <v>24271.78</v>
      </c>
      <c r="J362">
        <f t="shared" si="293"/>
        <v>6</v>
      </c>
      <c r="K362" s="31">
        <f t="shared" si="294"/>
        <v>149990.88</v>
      </c>
      <c r="L362" s="5">
        <f t="shared" si="290"/>
        <v>-0.029069767441860496</v>
      </c>
      <c r="M362" s="24">
        <f t="shared" si="291"/>
        <v>-736.7000000000007</v>
      </c>
    </row>
    <row r="363" spans="1:13" ht="12.75">
      <c r="A363" s="1">
        <v>43602</v>
      </c>
      <c r="B363" s="48" t="s">
        <v>154</v>
      </c>
      <c r="C363" s="7">
        <v>12736</v>
      </c>
      <c r="D363" s="16">
        <v>3113</v>
      </c>
      <c r="E363" s="3">
        <v>8.03</v>
      </c>
      <c r="F363" s="1">
        <v>43608</v>
      </c>
      <c r="G363" s="3">
        <v>7.75</v>
      </c>
      <c r="H363" s="4">
        <f t="shared" si="271"/>
        <v>24997.39</v>
      </c>
      <c r="I363" s="4">
        <f t="shared" si="292"/>
        <v>24125.75</v>
      </c>
      <c r="J363">
        <f t="shared" si="293"/>
        <v>6</v>
      </c>
      <c r="K363" s="31">
        <f t="shared" si="294"/>
        <v>149984.34</v>
      </c>
      <c r="L363" s="5">
        <f t="shared" si="290"/>
        <v>-0.03486924034869238</v>
      </c>
      <c r="M363" s="24">
        <f t="shared" si="291"/>
        <v>-881.6399999999994</v>
      </c>
    </row>
    <row r="364" spans="1:13" ht="12.75">
      <c r="A364" s="1">
        <v>43656</v>
      </c>
      <c r="B364" s="48" t="s">
        <v>185</v>
      </c>
      <c r="C364" s="7">
        <v>12737</v>
      </c>
      <c r="D364" s="16">
        <v>2651</v>
      </c>
      <c r="E364" s="3">
        <v>9.43</v>
      </c>
      <c r="F364" s="1">
        <v>43679</v>
      </c>
      <c r="G364" s="3">
        <v>9.7</v>
      </c>
      <c r="H364" s="4">
        <f aca="true" t="shared" si="295" ref="H364:H376">E364*D364</f>
        <v>24998.93</v>
      </c>
      <c r="I364" s="4">
        <f t="shared" si="292"/>
        <v>25714.699999999997</v>
      </c>
      <c r="J364">
        <f t="shared" si="293"/>
        <v>23</v>
      </c>
      <c r="K364" s="31">
        <f t="shared" si="294"/>
        <v>574975.39</v>
      </c>
      <c r="L364" s="5">
        <f aca="true" t="shared" si="296" ref="L364:L369">IF(F364&gt;0,IF(LEFT(UPPER(C364))="S",(H364-I364)/H364,(I364-H364)/H364),0)</f>
        <v>0.02863202545068916</v>
      </c>
      <c r="M364" s="24">
        <f aca="true" t="shared" si="297" ref="M364:M369">(H364*L364)-10</f>
        <v>705.7699999999968</v>
      </c>
    </row>
    <row r="365" spans="1:13" ht="12.75">
      <c r="A365" s="1">
        <v>43704</v>
      </c>
      <c r="B365" s="48" t="s">
        <v>186</v>
      </c>
      <c r="C365" s="7">
        <v>12738</v>
      </c>
      <c r="D365" s="16">
        <v>7022</v>
      </c>
      <c r="E365" s="3">
        <v>3.56</v>
      </c>
      <c r="F365" s="1">
        <v>43706</v>
      </c>
      <c r="G365" s="3">
        <v>3.7</v>
      </c>
      <c r="H365" s="4">
        <f t="shared" si="295"/>
        <v>24998.32</v>
      </c>
      <c r="I365" s="4">
        <f aca="true" t="shared" si="298" ref="I365:I371">IF(F365&gt;0,G365*D365,0)</f>
        <v>25981.4</v>
      </c>
      <c r="J365">
        <f t="shared" si="293"/>
        <v>2</v>
      </c>
      <c r="K365" s="31">
        <f t="shared" si="294"/>
        <v>49996.64</v>
      </c>
      <c r="L365" s="5">
        <f t="shared" si="296"/>
        <v>0.03932584269662928</v>
      </c>
      <c r="M365" s="24">
        <f t="shared" si="297"/>
        <v>973.0800000000017</v>
      </c>
    </row>
    <row r="366" spans="1:13" ht="12.75">
      <c r="A366" s="1">
        <v>43711</v>
      </c>
      <c r="B366" s="48" t="s">
        <v>117</v>
      </c>
      <c r="C366" s="7">
        <v>12739</v>
      </c>
      <c r="D366" s="16">
        <v>227</v>
      </c>
      <c r="E366" s="3">
        <v>110</v>
      </c>
      <c r="F366" s="1">
        <v>43713</v>
      </c>
      <c r="G366" s="3">
        <v>107</v>
      </c>
      <c r="H366" s="4">
        <f t="shared" si="295"/>
        <v>24970</v>
      </c>
      <c r="I366" s="4">
        <f t="shared" si="298"/>
        <v>24289</v>
      </c>
      <c r="J366">
        <f t="shared" si="293"/>
        <v>2</v>
      </c>
      <c r="K366" s="31">
        <f t="shared" si="294"/>
        <v>49940</v>
      </c>
      <c r="L366" s="5">
        <f t="shared" si="296"/>
        <v>-0.02727272727272727</v>
      </c>
      <c r="M366" s="24">
        <f t="shared" si="297"/>
        <v>-691</v>
      </c>
    </row>
    <row r="367" spans="1:13" ht="12.75">
      <c r="A367" s="1">
        <v>43725</v>
      </c>
      <c r="B367" s="48" t="s">
        <v>121</v>
      </c>
      <c r="C367" s="7" t="s">
        <v>175</v>
      </c>
      <c r="D367" s="16">
        <v>11709</v>
      </c>
      <c r="E367" s="3">
        <v>2.135</v>
      </c>
      <c r="F367" s="1">
        <v>43734</v>
      </c>
      <c r="G367" s="3">
        <v>2.13</v>
      </c>
      <c r="H367" s="4">
        <f t="shared" si="295"/>
        <v>24998.714999999997</v>
      </c>
      <c r="I367" s="4">
        <f t="shared" si="298"/>
        <v>24940.17</v>
      </c>
      <c r="J367">
        <f aca="true" t="shared" si="299" ref="J367:J374">IF(F367&gt;0,F367-A367,0)</f>
        <v>9</v>
      </c>
      <c r="K367" s="31">
        <f aca="true" t="shared" si="300" ref="K367:K374">H367*J367</f>
        <v>224988.43499999997</v>
      </c>
      <c r="L367" s="5">
        <f t="shared" si="296"/>
        <v>0.0023419203747071906</v>
      </c>
      <c r="M367" s="24">
        <f t="shared" si="297"/>
        <v>48.544999999998254</v>
      </c>
    </row>
    <row r="368" spans="1:13" ht="12.75">
      <c r="A368" s="1">
        <v>43726</v>
      </c>
      <c r="B368" s="48" t="s">
        <v>82</v>
      </c>
      <c r="C368" s="7" t="s">
        <v>175</v>
      </c>
      <c r="D368" s="16">
        <v>4472</v>
      </c>
      <c r="E368" s="3">
        <v>5.59</v>
      </c>
      <c r="F368" s="1">
        <v>43733</v>
      </c>
      <c r="G368" s="3">
        <v>5.3</v>
      </c>
      <c r="H368" s="4">
        <f t="shared" si="295"/>
        <v>24998.48</v>
      </c>
      <c r="I368" s="4">
        <f t="shared" si="298"/>
        <v>23701.6</v>
      </c>
      <c r="J368">
        <f t="shared" si="299"/>
        <v>7</v>
      </c>
      <c r="K368" s="31">
        <f t="shared" si="300"/>
        <v>174989.36</v>
      </c>
      <c r="L368" s="5">
        <f t="shared" si="296"/>
        <v>0.05187835420393564</v>
      </c>
      <c r="M368" s="24">
        <f t="shared" si="297"/>
        <v>1286.880000000001</v>
      </c>
    </row>
    <row r="369" spans="1:13" ht="12.75">
      <c r="A369" s="1">
        <v>43734</v>
      </c>
      <c r="B369" s="48" t="s">
        <v>49</v>
      </c>
      <c r="C369" s="7">
        <v>12739</v>
      </c>
      <c r="D369" s="16">
        <v>2604</v>
      </c>
      <c r="E369" s="3">
        <v>9.6</v>
      </c>
      <c r="F369" s="1">
        <v>43740</v>
      </c>
      <c r="G369" s="3">
        <v>9.5</v>
      </c>
      <c r="H369" s="4">
        <f t="shared" si="295"/>
        <v>24998.399999999998</v>
      </c>
      <c r="I369" s="4">
        <f t="shared" si="298"/>
        <v>24738</v>
      </c>
      <c r="J369">
        <f t="shared" si="299"/>
        <v>6</v>
      </c>
      <c r="K369" s="31">
        <f t="shared" si="300"/>
        <v>149990.4</v>
      </c>
      <c r="L369" s="5">
        <f t="shared" si="296"/>
        <v>-0.010416666666666581</v>
      </c>
      <c r="M369" s="24">
        <f t="shared" si="297"/>
        <v>-270.3999999999978</v>
      </c>
    </row>
    <row r="370" spans="1:13" ht="12.75">
      <c r="A370" s="1">
        <v>43740</v>
      </c>
      <c r="B370" s="48" t="s">
        <v>52</v>
      </c>
      <c r="C370" s="51" t="s">
        <v>175</v>
      </c>
      <c r="D370" s="2">
        <v>47938</v>
      </c>
      <c r="E370" s="3">
        <v>0.5215</v>
      </c>
      <c r="F370" s="1">
        <v>43745</v>
      </c>
      <c r="G370" s="3">
        <v>0.5045</v>
      </c>
      <c r="H370" s="4">
        <f t="shared" si="295"/>
        <v>24999.666999999998</v>
      </c>
      <c r="I370" s="4">
        <f t="shared" si="298"/>
        <v>24184.720999999998</v>
      </c>
      <c r="J370">
        <f t="shared" si="299"/>
        <v>5</v>
      </c>
      <c r="K370" s="31">
        <f t="shared" si="300"/>
        <v>124998.33499999999</v>
      </c>
      <c r="L370" s="5">
        <f aca="true" t="shared" si="301" ref="L370:L375">IF(F370&gt;0,IF(LEFT(UPPER(C370))="S",(H370-I370)/H370,(I370-H370)/H370),0)</f>
        <v>0.032598274209012464</v>
      </c>
      <c r="M370" s="24">
        <f aca="true" t="shared" si="302" ref="M370:M375">(H370*L370)-10</f>
        <v>804.9459999999999</v>
      </c>
    </row>
    <row r="371" spans="1:13" ht="12.75">
      <c r="A371" s="1">
        <v>43746</v>
      </c>
      <c r="B371" s="48" t="s">
        <v>83</v>
      </c>
      <c r="C371" s="51" t="s">
        <v>31</v>
      </c>
      <c r="D371" s="2">
        <v>9505</v>
      </c>
      <c r="E371" s="3">
        <v>2.63</v>
      </c>
      <c r="F371" s="1">
        <v>43756</v>
      </c>
      <c r="G371" s="3">
        <v>2.645</v>
      </c>
      <c r="H371" s="4">
        <f t="shared" si="295"/>
        <v>24998.149999999998</v>
      </c>
      <c r="I371" s="4">
        <f t="shared" si="298"/>
        <v>25140.725</v>
      </c>
      <c r="J371">
        <f t="shared" si="299"/>
        <v>10</v>
      </c>
      <c r="K371" s="31">
        <f t="shared" si="300"/>
        <v>249981.49999999997</v>
      </c>
      <c r="L371" s="5">
        <f t="shared" si="301"/>
        <v>0.005703422053231969</v>
      </c>
      <c r="M371" s="24">
        <f t="shared" si="302"/>
        <v>132.57500000000073</v>
      </c>
    </row>
    <row r="372" spans="1:13" ht="12.75">
      <c r="A372" s="1">
        <v>43748</v>
      </c>
      <c r="B372" s="48" t="s">
        <v>169</v>
      </c>
      <c r="C372" s="7">
        <v>12739</v>
      </c>
      <c r="D372" s="16">
        <v>2192</v>
      </c>
      <c r="E372" s="31">
        <v>11.4</v>
      </c>
      <c r="F372" s="1">
        <v>43752</v>
      </c>
      <c r="G372" s="3">
        <v>12</v>
      </c>
      <c r="H372" s="4">
        <f t="shared" si="295"/>
        <v>24988.8</v>
      </c>
      <c r="I372" s="4">
        <f aca="true" t="shared" si="303" ref="I372:I379">IF(F372&gt;0,G372*D372,0)</f>
        <v>26304</v>
      </c>
      <c r="J372">
        <f t="shared" si="299"/>
        <v>4</v>
      </c>
      <c r="K372" s="31">
        <f t="shared" si="300"/>
        <v>99955.2</v>
      </c>
      <c r="L372" s="5">
        <f t="shared" si="301"/>
        <v>0.05263157894736845</v>
      </c>
      <c r="M372" s="24">
        <f t="shared" si="302"/>
        <v>1305.2000000000007</v>
      </c>
    </row>
    <row r="373" spans="1:13" ht="12.75">
      <c r="A373" s="1">
        <v>43749</v>
      </c>
      <c r="B373" s="48" t="s">
        <v>174</v>
      </c>
      <c r="C373" s="7">
        <v>12739</v>
      </c>
      <c r="D373" s="16">
        <v>2500</v>
      </c>
      <c r="E373" s="31">
        <v>10</v>
      </c>
      <c r="F373" s="1">
        <v>43756</v>
      </c>
      <c r="G373" s="3">
        <v>10.55</v>
      </c>
      <c r="H373" s="4">
        <f t="shared" si="295"/>
        <v>25000</v>
      </c>
      <c r="I373" s="4">
        <f t="shared" si="303"/>
        <v>26375</v>
      </c>
      <c r="J373">
        <f t="shared" si="299"/>
        <v>7</v>
      </c>
      <c r="K373" s="31">
        <f t="shared" si="300"/>
        <v>175000</v>
      </c>
      <c r="L373" s="5">
        <f t="shared" si="301"/>
        <v>0.055</v>
      </c>
      <c r="M373" s="24">
        <f t="shared" si="302"/>
        <v>1365</v>
      </c>
    </row>
    <row r="374" spans="1:13" ht="12.75">
      <c r="A374" s="1">
        <v>43753</v>
      </c>
      <c r="B374" s="48" t="s">
        <v>140</v>
      </c>
      <c r="C374" s="7">
        <v>12740</v>
      </c>
      <c r="D374" s="16">
        <v>1515</v>
      </c>
      <c r="E374" s="31">
        <v>16.5</v>
      </c>
      <c r="F374" s="1">
        <v>43756</v>
      </c>
      <c r="G374" s="3">
        <v>16.14</v>
      </c>
      <c r="H374" s="4">
        <f t="shared" si="295"/>
        <v>24997.5</v>
      </c>
      <c r="I374" s="4">
        <f t="shared" si="303"/>
        <v>24452.100000000002</v>
      </c>
      <c r="J374">
        <f t="shared" si="299"/>
        <v>3</v>
      </c>
      <c r="K374" s="31">
        <f t="shared" si="300"/>
        <v>74992.5</v>
      </c>
      <c r="L374" s="5">
        <f t="shared" si="301"/>
        <v>-0.02181818181818173</v>
      </c>
      <c r="M374" s="24">
        <f t="shared" si="302"/>
        <v>-555.3999999999978</v>
      </c>
    </row>
    <row r="375" spans="1:13" ht="12.75">
      <c r="A375" s="1">
        <v>43756</v>
      </c>
      <c r="B375" s="48" t="s">
        <v>168</v>
      </c>
      <c r="C375" s="7" t="s">
        <v>175</v>
      </c>
      <c r="D375" s="16">
        <v>11682</v>
      </c>
      <c r="E375" s="4">
        <v>2.14</v>
      </c>
      <c r="F375" s="1">
        <v>43774</v>
      </c>
      <c r="G375" s="3">
        <v>2.14</v>
      </c>
      <c r="H375" s="4">
        <f t="shared" si="295"/>
        <v>24999.480000000003</v>
      </c>
      <c r="I375" s="4">
        <f t="shared" si="303"/>
        <v>24999.480000000003</v>
      </c>
      <c r="J375">
        <f aca="true" t="shared" si="304" ref="J375:J380">IF(F375&gt;0,F375-A375,0)</f>
        <v>18</v>
      </c>
      <c r="K375" s="31">
        <f aca="true" t="shared" si="305" ref="K375:K380">H375*J375</f>
        <v>449990.6400000001</v>
      </c>
      <c r="L375" s="5">
        <f t="shared" si="301"/>
        <v>0</v>
      </c>
      <c r="M375" s="24">
        <f t="shared" si="302"/>
        <v>-10</v>
      </c>
    </row>
    <row r="376" spans="1:13" ht="12.75">
      <c r="A376" s="1">
        <v>43775</v>
      </c>
      <c r="B376" s="48" t="s">
        <v>99</v>
      </c>
      <c r="C376" s="7" t="s">
        <v>175</v>
      </c>
      <c r="D376" s="16">
        <v>348</v>
      </c>
      <c r="E376" s="4">
        <v>70.5</v>
      </c>
      <c r="F376" s="1">
        <v>43781</v>
      </c>
      <c r="G376" s="4">
        <v>71.7</v>
      </c>
      <c r="H376" s="4">
        <f t="shared" si="295"/>
        <v>24534</v>
      </c>
      <c r="I376" s="4">
        <f t="shared" si="303"/>
        <v>24951.600000000002</v>
      </c>
      <c r="J376">
        <f t="shared" si="304"/>
        <v>6</v>
      </c>
      <c r="K376" s="31">
        <f t="shared" si="305"/>
        <v>147204</v>
      </c>
      <c r="L376" s="5">
        <f aca="true" t="shared" si="306" ref="L376:L381">IF(F376&gt;0,IF(LEFT(UPPER(C376))="S",(H376-I376)/H376,(I376-H376)/H376),0)</f>
        <v>-0.01702127659574477</v>
      </c>
      <c r="M376" s="24">
        <f aca="true" t="shared" si="307" ref="M376:M381">(H376*L376)-10</f>
        <v>-427.60000000000224</v>
      </c>
    </row>
    <row r="377" spans="1:13" ht="12.75">
      <c r="A377" s="1">
        <v>43777</v>
      </c>
      <c r="B377" s="48" t="s">
        <v>121</v>
      </c>
      <c r="C377" s="7" t="s">
        <v>175</v>
      </c>
      <c r="D377" s="16">
        <v>10660</v>
      </c>
      <c r="E377" s="2">
        <v>2.345</v>
      </c>
      <c r="F377" s="1">
        <v>43781</v>
      </c>
      <c r="G377" s="4">
        <v>2.38</v>
      </c>
      <c r="H377" s="4">
        <f aca="true" t="shared" si="308" ref="H377:H382">E377*D377</f>
        <v>24997.7</v>
      </c>
      <c r="I377" s="4">
        <f t="shared" si="303"/>
        <v>25370.8</v>
      </c>
      <c r="J377">
        <f t="shared" si="304"/>
        <v>4</v>
      </c>
      <c r="K377" s="31">
        <f t="shared" si="305"/>
        <v>99990.8</v>
      </c>
      <c r="L377" s="5">
        <f t="shared" si="306"/>
        <v>-0.014925373134328299</v>
      </c>
      <c r="M377" s="24">
        <f t="shared" si="307"/>
        <v>-383.09999999999854</v>
      </c>
    </row>
    <row r="378" spans="1:13" ht="12.75">
      <c r="A378" s="1">
        <v>43780</v>
      </c>
      <c r="B378" s="48" t="s">
        <v>180</v>
      </c>
      <c r="C378" s="7" t="s">
        <v>175</v>
      </c>
      <c r="D378" s="16">
        <v>5938</v>
      </c>
      <c r="E378" s="2">
        <v>4.21</v>
      </c>
      <c r="F378" s="1">
        <v>43783</v>
      </c>
      <c r="G378" s="3">
        <v>4.36</v>
      </c>
      <c r="H378" s="4">
        <f t="shared" si="308"/>
        <v>24998.98</v>
      </c>
      <c r="I378" s="4">
        <f t="shared" si="303"/>
        <v>25889.68</v>
      </c>
      <c r="J378">
        <f t="shared" si="304"/>
        <v>3</v>
      </c>
      <c r="K378" s="31">
        <f t="shared" si="305"/>
        <v>74996.94</v>
      </c>
      <c r="L378" s="5">
        <f t="shared" si="306"/>
        <v>-0.03562945368171024</v>
      </c>
      <c r="M378" s="24">
        <f t="shared" si="307"/>
        <v>-900.7000000000007</v>
      </c>
    </row>
    <row r="379" spans="1:13" ht="12.75">
      <c r="A379" s="1">
        <v>43783</v>
      </c>
      <c r="B379" s="48" t="s">
        <v>76</v>
      </c>
      <c r="C379" s="7" t="s">
        <v>175</v>
      </c>
      <c r="D379" s="16">
        <v>1295</v>
      </c>
      <c r="E379" s="2">
        <v>19.3</v>
      </c>
      <c r="F379" s="1">
        <v>43789</v>
      </c>
      <c r="G379" s="3">
        <v>18.5</v>
      </c>
      <c r="H379" s="4">
        <f t="shared" si="308"/>
        <v>24993.5</v>
      </c>
      <c r="I379" s="4">
        <f t="shared" si="303"/>
        <v>23957.5</v>
      </c>
      <c r="J379">
        <f t="shared" si="304"/>
        <v>6</v>
      </c>
      <c r="K379" s="31">
        <f t="shared" si="305"/>
        <v>149961</v>
      </c>
      <c r="L379" s="5">
        <f t="shared" si="306"/>
        <v>0.04145077720207254</v>
      </c>
      <c r="M379" s="24">
        <f t="shared" si="307"/>
        <v>1026</v>
      </c>
    </row>
    <row r="380" spans="1:13" ht="12.75">
      <c r="A380" s="1">
        <v>43790</v>
      </c>
      <c r="B380" s="48" t="s">
        <v>117</v>
      </c>
      <c r="C380" s="7" t="s">
        <v>175</v>
      </c>
      <c r="D380" s="16">
        <v>220</v>
      </c>
      <c r="E380" s="31">
        <v>113.5</v>
      </c>
      <c r="F380" s="1">
        <v>43791</v>
      </c>
      <c r="G380" s="3">
        <v>117.5</v>
      </c>
      <c r="H380" s="4">
        <f t="shared" si="308"/>
        <v>24970</v>
      </c>
      <c r="I380" s="4">
        <f aca="true" t="shared" si="309" ref="I380:I386">IF(F380&gt;0,G380*D380,0)</f>
        <v>25850</v>
      </c>
      <c r="J380">
        <f t="shared" si="304"/>
        <v>1</v>
      </c>
      <c r="K380" s="31">
        <f t="shared" si="305"/>
        <v>24970</v>
      </c>
      <c r="L380" s="5">
        <f t="shared" si="306"/>
        <v>-0.03524229074889868</v>
      </c>
      <c r="M380" s="24">
        <f t="shared" si="307"/>
        <v>-890.0000000000001</v>
      </c>
    </row>
    <row r="381" spans="1:13" ht="12.75">
      <c r="A381" s="1">
        <v>43797</v>
      </c>
      <c r="B381" s="48" t="s">
        <v>115</v>
      </c>
      <c r="C381" s="7" t="s">
        <v>175</v>
      </c>
      <c r="D381" s="16">
        <v>1068</v>
      </c>
      <c r="E381" s="31">
        <v>23.4</v>
      </c>
      <c r="F381" s="1">
        <v>43802</v>
      </c>
      <c r="G381" s="3">
        <v>22</v>
      </c>
      <c r="H381" s="4">
        <f t="shared" si="308"/>
        <v>24991.199999999997</v>
      </c>
      <c r="I381" s="4">
        <f t="shared" si="309"/>
        <v>23496</v>
      </c>
      <c r="J381">
        <f aca="true" t="shared" si="310" ref="J381:J386">IF(F381&gt;0,F381-A381,0)</f>
        <v>5</v>
      </c>
      <c r="K381" s="31">
        <f aca="true" t="shared" si="311" ref="K381:K386">H381*J381</f>
        <v>124955.99999999999</v>
      </c>
      <c r="L381" s="5">
        <f t="shared" si="306"/>
        <v>0.05982905982905972</v>
      </c>
      <c r="M381" s="24">
        <f t="shared" si="307"/>
        <v>1485.199999999997</v>
      </c>
    </row>
    <row r="382" spans="1:13" ht="12.75">
      <c r="A382" s="1">
        <v>43847</v>
      </c>
      <c r="B382" s="48" t="s">
        <v>83</v>
      </c>
      <c r="C382" s="51" t="s">
        <v>31</v>
      </c>
      <c r="D382" s="16">
        <v>9541</v>
      </c>
      <c r="E382" s="31">
        <v>2.62</v>
      </c>
      <c r="F382" s="1">
        <v>43852</v>
      </c>
      <c r="G382" s="3">
        <v>2.54</v>
      </c>
      <c r="H382" s="4">
        <f t="shared" si="308"/>
        <v>24997.420000000002</v>
      </c>
      <c r="I382" s="4">
        <f t="shared" si="309"/>
        <v>24234.14</v>
      </c>
      <c r="J382">
        <f t="shared" si="310"/>
        <v>5</v>
      </c>
      <c r="K382" s="31">
        <f t="shared" si="311"/>
        <v>124987.1</v>
      </c>
      <c r="L382" s="5">
        <f aca="true" t="shared" si="312" ref="L382:L389">IF(F382&gt;0,IF(LEFT(UPPER(C382))="S",(H382-I382)/H382,(I382-H382)/H382),0)</f>
        <v>-0.030534351145038264</v>
      </c>
      <c r="M382" s="24">
        <f aca="true" t="shared" si="313" ref="M382:M389">(H382*L382)-10</f>
        <v>-773.2800000000025</v>
      </c>
    </row>
    <row r="383" spans="1:13" ht="12.75">
      <c r="A383" s="1">
        <v>43852</v>
      </c>
      <c r="B383" s="48" t="s">
        <v>99</v>
      </c>
      <c r="C383" s="51" t="s">
        <v>31</v>
      </c>
      <c r="D383" s="16">
        <v>345</v>
      </c>
      <c r="E383" s="31">
        <v>72.5</v>
      </c>
      <c r="F383" s="1">
        <v>43858</v>
      </c>
      <c r="G383" s="3">
        <v>70</v>
      </c>
      <c r="H383" s="4">
        <f aca="true" t="shared" si="314" ref="H383:H389">E383*D383</f>
        <v>25012.5</v>
      </c>
      <c r="I383" s="4">
        <f t="shared" si="309"/>
        <v>24150</v>
      </c>
      <c r="J383">
        <f t="shared" si="310"/>
        <v>6</v>
      </c>
      <c r="K383" s="31">
        <f t="shared" si="311"/>
        <v>150075</v>
      </c>
      <c r="L383" s="5">
        <f t="shared" si="312"/>
        <v>-0.034482758620689655</v>
      </c>
      <c r="M383" s="24">
        <f t="shared" si="313"/>
        <v>-872.5</v>
      </c>
    </row>
    <row r="384" spans="1:13" ht="12.75">
      <c r="A384" s="1">
        <v>43865</v>
      </c>
      <c r="B384" s="48" t="s">
        <v>88</v>
      </c>
      <c r="C384" s="51" t="s">
        <v>31</v>
      </c>
      <c r="D384" s="16">
        <v>20243</v>
      </c>
      <c r="E384" s="2">
        <v>1.235</v>
      </c>
      <c r="F384" s="1">
        <v>43867</v>
      </c>
      <c r="G384" s="3">
        <v>1.3</v>
      </c>
      <c r="H384" s="4">
        <f t="shared" si="314"/>
        <v>25000.105000000003</v>
      </c>
      <c r="I384" s="4">
        <f t="shared" si="309"/>
        <v>26315.9</v>
      </c>
      <c r="J384">
        <f t="shared" si="310"/>
        <v>2</v>
      </c>
      <c r="K384" s="31">
        <f t="shared" si="311"/>
        <v>50000.21000000001</v>
      </c>
      <c r="L384" s="5">
        <f t="shared" si="312"/>
        <v>0.05263157894736834</v>
      </c>
      <c r="M384" s="24">
        <f t="shared" si="313"/>
        <v>1305.7949999999983</v>
      </c>
    </row>
    <row r="385" spans="1:13" ht="12.75">
      <c r="A385" s="1">
        <v>43874</v>
      </c>
      <c r="B385" s="48" t="s">
        <v>72</v>
      </c>
      <c r="C385" s="51" t="s">
        <v>175</v>
      </c>
      <c r="D385" s="16">
        <v>1770</v>
      </c>
      <c r="E385" s="2">
        <v>14.12</v>
      </c>
      <c r="F385" s="1">
        <v>43883</v>
      </c>
      <c r="G385" s="3">
        <v>13.5</v>
      </c>
      <c r="H385" s="4">
        <f t="shared" si="314"/>
        <v>24992.399999999998</v>
      </c>
      <c r="I385" s="4">
        <f t="shared" si="309"/>
        <v>23895</v>
      </c>
      <c r="J385">
        <f t="shared" si="310"/>
        <v>9</v>
      </c>
      <c r="K385" s="31">
        <f t="shared" si="311"/>
        <v>224931.59999999998</v>
      </c>
      <c r="L385" s="5">
        <f t="shared" si="312"/>
        <v>0.04390934844192626</v>
      </c>
      <c r="M385" s="24">
        <f t="shared" si="313"/>
        <v>1087.3999999999978</v>
      </c>
    </row>
    <row r="386" spans="1:13" ht="12.75">
      <c r="A386" s="1">
        <v>43887</v>
      </c>
      <c r="B386" s="48" t="s">
        <v>187</v>
      </c>
      <c r="C386" s="51" t="s">
        <v>31</v>
      </c>
      <c r="D386" s="16">
        <v>24271</v>
      </c>
      <c r="E386" s="2">
        <v>1.03</v>
      </c>
      <c r="F386" s="1">
        <v>43888</v>
      </c>
      <c r="G386" s="3">
        <v>0.995</v>
      </c>
      <c r="H386" s="4">
        <f t="shared" si="314"/>
        <v>24999.13</v>
      </c>
      <c r="I386" s="4">
        <f t="shared" si="309"/>
        <v>24149.645</v>
      </c>
      <c r="J386">
        <f t="shared" si="310"/>
        <v>1</v>
      </c>
      <c r="K386" s="31">
        <f t="shared" si="311"/>
        <v>24999.13</v>
      </c>
      <c r="L386" s="5">
        <f t="shared" si="312"/>
        <v>-0.033980582524271864</v>
      </c>
      <c r="M386" s="24">
        <f t="shared" si="313"/>
        <v>-859.4850000000005</v>
      </c>
    </row>
    <row r="387" spans="1:13" ht="12.75">
      <c r="A387" s="1">
        <v>43892</v>
      </c>
      <c r="B387" s="48" t="s">
        <v>89</v>
      </c>
      <c r="C387" s="51" t="s">
        <v>31</v>
      </c>
      <c r="D387" s="16">
        <v>1024</v>
      </c>
      <c r="E387" s="31">
        <v>24.4</v>
      </c>
      <c r="F387" s="1">
        <v>43896</v>
      </c>
      <c r="G387" s="3">
        <v>23.5</v>
      </c>
      <c r="H387" s="4">
        <f t="shared" si="314"/>
        <v>24985.6</v>
      </c>
      <c r="I387" s="4">
        <f aca="true" t="shared" si="315" ref="I387:I392">IF(F387&gt;0,G387*D387,0)</f>
        <v>24064</v>
      </c>
      <c r="J387">
        <f aca="true" t="shared" si="316" ref="J387:J392">IF(F387&gt;0,F387-A387,0)</f>
        <v>4</v>
      </c>
      <c r="K387" s="31">
        <f aca="true" t="shared" si="317" ref="K387:K392">H387*J387</f>
        <v>99942.4</v>
      </c>
      <c r="L387" s="5">
        <f t="shared" si="312"/>
        <v>-0.03688524590163929</v>
      </c>
      <c r="M387" s="24">
        <f t="shared" si="313"/>
        <v>-931.5999999999985</v>
      </c>
    </row>
    <row r="388" spans="1:13" ht="12.75">
      <c r="A388" s="1">
        <v>43893</v>
      </c>
      <c r="B388" s="48" t="s">
        <v>159</v>
      </c>
      <c r="C388" s="51" t="s">
        <v>31</v>
      </c>
      <c r="D388" s="16">
        <v>2212</v>
      </c>
      <c r="E388" s="4">
        <v>11.3</v>
      </c>
      <c r="F388" s="1">
        <v>43897</v>
      </c>
      <c r="G388" s="3">
        <v>10.8</v>
      </c>
      <c r="H388" s="4">
        <f t="shared" si="314"/>
        <v>24995.600000000002</v>
      </c>
      <c r="I388" s="4">
        <f t="shared" si="315"/>
        <v>23889.600000000002</v>
      </c>
      <c r="J388">
        <f t="shared" si="316"/>
        <v>4</v>
      </c>
      <c r="K388" s="31">
        <f t="shared" si="317"/>
        <v>99982.40000000001</v>
      </c>
      <c r="L388" s="5">
        <f t="shared" si="312"/>
        <v>-0.04424778761061947</v>
      </c>
      <c r="M388" s="24">
        <f t="shared" si="313"/>
        <v>-1116</v>
      </c>
    </row>
    <row r="389" spans="1:13" ht="12.75">
      <c r="A389" s="1">
        <v>43895</v>
      </c>
      <c r="B389" s="48" t="s">
        <v>41</v>
      </c>
      <c r="C389" s="51" t="s">
        <v>31</v>
      </c>
      <c r="D389" s="16">
        <v>1305</v>
      </c>
      <c r="E389" s="4">
        <v>19.15</v>
      </c>
      <c r="F389" s="1">
        <v>43898</v>
      </c>
      <c r="G389" s="3">
        <v>18.235</v>
      </c>
      <c r="H389" s="4">
        <f t="shared" si="314"/>
        <v>24990.749999999996</v>
      </c>
      <c r="I389" s="4">
        <f t="shared" si="315"/>
        <v>23796.675</v>
      </c>
      <c r="J389">
        <f t="shared" si="316"/>
        <v>3</v>
      </c>
      <c r="K389" s="31">
        <f t="shared" si="317"/>
        <v>74972.24999999999</v>
      </c>
      <c r="L389" s="5">
        <f t="shared" si="312"/>
        <v>-0.047780678851174825</v>
      </c>
      <c r="M389" s="24">
        <f t="shared" si="313"/>
        <v>-1204.074999999997</v>
      </c>
    </row>
    <row r="390" spans="1:13" ht="12.75">
      <c r="A390" s="1">
        <v>43925</v>
      </c>
      <c r="B390" s="48" t="s">
        <v>93</v>
      </c>
      <c r="C390" s="51" t="s">
        <v>31</v>
      </c>
      <c r="D390" s="16">
        <v>1666</v>
      </c>
      <c r="E390" s="4">
        <v>15</v>
      </c>
      <c r="F390" s="1">
        <v>43926</v>
      </c>
      <c r="G390" s="3">
        <v>14.5</v>
      </c>
      <c r="H390" s="4">
        <f aca="true" t="shared" si="318" ref="H390:H397">E390*D390</f>
        <v>24990</v>
      </c>
      <c r="I390" s="4">
        <f t="shared" si="315"/>
        <v>24157</v>
      </c>
      <c r="J390">
        <f t="shared" si="316"/>
        <v>1</v>
      </c>
      <c r="K390" s="31">
        <f t="shared" si="317"/>
        <v>24990</v>
      </c>
      <c r="L390" s="5">
        <f aca="true" t="shared" si="319" ref="L390:L396">IF(F390&gt;0,IF(LEFT(UPPER(C390))="S",(H390-I390)/H390,(I390-H390)/H390),0)</f>
        <v>-0.03333333333333333</v>
      </c>
      <c r="M390" s="24">
        <f aca="true" t="shared" si="320" ref="M390:M396">(H390*L390)-10</f>
        <v>-843</v>
      </c>
    </row>
    <row r="391" spans="1:13" ht="12.75">
      <c r="A391" s="1">
        <v>43915</v>
      </c>
      <c r="B391" s="48" t="s">
        <v>154</v>
      </c>
      <c r="C391" s="51" t="s">
        <v>31</v>
      </c>
      <c r="D391" s="16">
        <v>5000</v>
      </c>
      <c r="E391" s="4">
        <v>5</v>
      </c>
      <c r="F391" s="1">
        <v>43928</v>
      </c>
      <c r="G391" s="3">
        <v>5.64</v>
      </c>
      <c r="H391" s="4">
        <f t="shared" si="318"/>
        <v>25000</v>
      </c>
      <c r="I391" s="4">
        <f t="shared" si="315"/>
        <v>28200</v>
      </c>
      <c r="J391">
        <f t="shared" si="316"/>
        <v>13</v>
      </c>
      <c r="K391" s="31">
        <f t="shared" si="317"/>
        <v>325000</v>
      </c>
      <c r="L391" s="5">
        <f t="shared" si="319"/>
        <v>0.128</v>
      </c>
      <c r="M391" s="24">
        <f t="shared" si="320"/>
        <v>3190</v>
      </c>
    </row>
    <row r="392" spans="1:13" ht="12.75">
      <c r="A392" s="1">
        <v>43944</v>
      </c>
      <c r="B392" s="48" t="s">
        <v>72</v>
      </c>
      <c r="C392" s="51" t="s">
        <v>31</v>
      </c>
      <c r="D392" s="16">
        <v>3703</v>
      </c>
      <c r="E392" s="4">
        <v>6.75</v>
      </c>
      <c r="F392" s="1">
        <v>43951</v>
      </c>
      <c r="G392" s="3">
        <v>7.45</v>
      </c>
      <c r="H392" s="4">
        <f t="shared" si="318"/>
        <v>24995.25</v>
      </c>
      <c r="I392" s="4">
        <f t="shared" si="315"/>
        <v>27587.350000000002</v>
      </c>
      <c r="J392">
        <f t="shared" si="316"/>
        <v>7</v>
      </c>
      <c r="K392" s="31">
        <f t="shared" si="317"/>
        <v>174966.75</v>
      </c>
      <c r="L392" s="5">
        <f t="shared" si="319"/>
        <v>0.1037037037037038</v>
      </c>
      <c r="M392" s="24">
        <f t="shared" si="320"/>
        <v>2582.100000000002</v>
      </c>
    </row>
    <row r="393" spans="1:13" ht="12.75">
      <c r="A393" s="1">
        <v>43962</v>
      </c>
      <c r="B393" s="48" t="s">
        <v>72</v>
      </c>
      <c r="C393" s="51" t="s">
        <v>31</v>
      </c>
      <c r="D393" s="16">
        <v>3776</v>
      </c>
      <c r="E393" s="4">
        <v>6.62</v>
      </c>
      <c r="F393" s="1">
        <v>43965</v>
      </c>
      <c r="G393" s="3">
        <v>6.325</v>
      </c>
      <c r="H393" s="4">
        <f t="shared" si="318"/>
        <v>24997.12</v>
      </c>
      <c r="I393" s="4">
        <f>IF(F393&gt;0,G393*D393,0)</f>
        <v>23883.2</v>
      </c>
      <c r="J393">
        <f>IF(F393&gt;0,F393-A393,0)</f>
        <v>3</v>
      </c>
      <c r="K393" s="31">
        <f>H393*J393</f>
        <v>74991.36</v>
      </c>
      <c r="L393" s="5">
        <f t="shared" si="319"/>
        <v>-0.04456193353474314</v>
      </c>
      <c r="M393" s="24">
        <f t="shared" si="320"/>
        <v>-1123.9199999999983</v>
      </c>
    </row>
    <row r="394" spans="1:13" ht="12.75">
      <c r="A394" s="1">
        <v>43965</v>
      </c>
      <c r="B394" s="48" t="s">
        <v>132</v>
      </c>
      <c r="C394" s="51" t="s">
        <v>31</v>
      </c>
      <c r="D394" s="16">
        <v>17006</v>
      </c>
      <c r="E394" s="4">
        <v>1.47</v>
      </c>
      <c r="F394" s="1">
        <v>43965</v>
      </c>
      <c r="G394" s="3">
        <v>1.418</v>
      </c>
      <c r="H394" s="4">
        <f t="shared" si="318"/>
        <v>24998.82</v>
      </c>
      <c r="I394" s="4">
        <f>IF(F394&gt;0,G394*D394,0)</f>
        <v>24114.507999999998</v>
      </c>
      <c r="J394">
        <f>IF(F394&gt;0,F394-A394,0)</f>
        <v>0</v>
      </c>
      <c r="K394" s="31">
        <f>H394*J394</f>
        <v>0</v>
      </c>
      <c r="L394" s="5">
        <f t="shared" si="319"/>
        <v>-0.03537414965986401</v>
      </c>
      <c r="M394" s="24">
        <f t="shared" si="320"/>
        <v>-894.3120000000016</v>
      </c>
    </row>
    <row r="395" spans="1:13" ht="12.75">
      <c r="A395" s="1">
        <v>43969</v>
      </c>
      <c r="B395" s="48" t="s">
        <v>99</v>
      </c>
      <c r="C395" s="51" t="s">
        <v>31</v>
      </c>
      <c r="D395" s="16">
        <v>574</v>
      </c>
      <c r="E395" s="4">
        <v>43.5</v>
      </c>
      <c r="F395" s="1">
        <v>43976</v>
      </c>
      <c r="G395" s="3">
        <v>46.8</v>
      </c>
      <c r="H395" s="4">
        <f t="shared" si="318"/>
        <v>24969</v>
      </c>
      <c r="I395" s="4">
        <f>IF(F395&gt;0,G395*D395,0)</f>
        <v>26863.199999999997</v>
      </c>
      <c r="J395">
        <f>IF(F395&gt;0,F395-A395,0)</f>
        <v>7</v>
      </c>
      <c r="K395" s="31">
        <f>H395*J395</f>
        <v>174783</v>
      </c>
      <c r="L395" s="5">
        <f t="shared" si="319"/>
        <v>0.07586206896551713</v>
      </c>
      <c r="M395" s="24">
        <f t="shared" si="320"/>
        <v>1884.199999999997</v>
      </c>
    </row>
    <row r="396" spans="1:13" ht="12.75">
      <c r="A396" s="1">
        <v>43970</v>
      </c>
      <c r="B396" s="48" t="s">
        <v>180</v>
      </c>
      <c r="C396" s="51" t="s">
        <v>31</v>
      </c>
      <c r="D396" s="16">
        <v>12195</v>
      </c>
      <c r="E396" s="4">
        <v>2.05</v>
      </c>
      <c r="F396" s="1">
        <v>43970</v>
      </c>
      <c r="G396" s="3">
        <v>1.978</v>
      </c>
      <c r="H396" s="4">
        <f t="shared" si="318"/>
        <v>24999.749999999996</v>
      </c>
      <c r="I396" s="4">
        <f>IF(F396&gt;0,G396*D396,0)</f>
        <v>24121.71</v>
      </c>
      <c r="J396">
        <f>IF(F396&gt;0,F396-A396,0)</f>
        <v>0</v>
      </c>
      <c r="K396" s="31">
        <f>H396*J396</f>
        <v>0</v>
      </c>
      <c r="L396" s="5">
        <f t="shared" si="319"/>
        <v>-0.03512195121951209</v>
      </c>
      <c r="M396" s="24">
        <f t="shared" si="320"/>
        <v>-888.0399999999972</v>
      </c>
    </row>
    <row r="397" spans="1:13" ht="12.75">
      <c r="A397" s="1">
        <v>43976</v>
      </c>
      <c r="B397" s="48" t="s">
        <v>52</v>
      </c>
      <c r="C397" s="51" t="s">
        <v>31</v>
      </c>
      <c r="D397" s="16">
        <v>77160</v>
      </c>
      <c r="E397" s="2">
        <v>0.324</v>
      </c>
      <c r="F397" s="1">
        <v>43984</v>
      </c>
      <c r="G397" s="2">
        <v>0.35</v>
      </c>
      <c r="H397" s="4">
        <f t="shared" si="318"/>
        <v>24999.84</v>
      </c>
      <c r="I397" s="4">
        <f>IF(F397&gt;0,G397*D397,0)</f>
        <v>27006</v>
      </c>
      <c r="J397">
        <f>IF(F397&gt;0,F397-A397,0)</f>
        <v>8</v>
      </c>
      <c r="K397" s="31">
        <f>H397*J397</f>
        <v>199998.72</v>
      </c>
      <c r="L397" s="5">
        <f>IF(F397&gt;0,IF(LEFT(UPPER(C397))="S",(H397-I397)/H397,(I397-H397)/H397),0)</f>
        <v>0.08024691358024691</v>
      </c>
      <c r="M397" s="24">
        <f>(H397*L397)-10</f>
        <v>1996.1599999999999</v>
      </c>
    </row>
  </sheetData>
  <sheetProtection/>
  <dataValidations count="1">
    <dataValidation type="date" operator="greaterThan" allowBlank="1" showErrorMessage="1" errorTitle="Controllo Data" error="Il Campo non contiene un formato data valido!" sqref="F2:F77 F79:F397 A2:A398">
      <formula1>34700</formula1>
    </dataValidation>
  </dataValidation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5"/>
  <sheetViews>
    <sheetView zoomScalePageLayoutView="0" workbookViewId="0" topLeftCell="A202">
      <selection activeCell="N222" sqref="N222"/>
    </sheetView>
  </sheetViews>
  <sheetFormatPr defaultColWidth="9.140625" defaultRowHeight="12.75"/>
  <cols>
    <col min="1" max="1" width="11.8515625" style="0" bestFit="1" customWidth="1"/>
    <col min="2" max="2" width="17.7109375" style="0" bestFit="1" customWidth="1"/>
    <col min="3" max="3" width="9.00390625" style="0" bestFit="1" customWidth="1"/>
    <col min="4" max="4" width="13.421875" style="0" bestFit="1" customWidth="1"/>
    <col min="5" max="6" width="10.28125" style="0" bestFit="1" customWidth="1"/>
    <col min="7" max="7" width="11.28125" style="0" bestFit="1" customWidth="1"/>
    <col min="8" max="8" width="11.8515625" style="0" bestFit="1" customWidth="1"/>
    <col min="9" max="9" width="10.140625" style="0" bestFit="1" customWidth="1"/>
    <col min="13" max="13" width="14.7109375" style="0" bestFit="1" customWidth="1"/>
  </cols>
  <sheetData>
    <row r="1" spans="1:13" ht="40.5" thickBot="1" thickTop="1">
      <c r="A1" s="8" t="s">
        <v>7</v>
      </c>
      <c r="B1" s="9" t="s">
        <v>0</v>
      </c>
      <c r="C1" s="18" t="s">
        <v>11</v>
      </c>
      <c r="D1" s="10" t="s">
        <v>1</v>
      </c>
      <c r="E1" s="11" t="s">
        <v>6</v>
      </c>
      <c r="F1" s="8" t="s">
        <v>5</v>
      </c>
      <c r="G1" s="11" t="s">
        <v>4</v>
      </c>
      <c r="H1" s="12" t="s">
        <v>2</v>
      </c>
      <c r="I1" s="12" t="s">
        <v>3</v>
      </c>
      <c r="J1" s="13" t="s">
        <v>13</v>
      </c>
      <c r="K1" s="15" t="s">
        <v>8</v>
      </c>
      <c r="L1" s="14" t="s">
        <v>9</v>
      </c>
      <c r="M1" s="14" t="s">
        <v>14</v>
      </c>
    </row>
    <row r="2" spans="1:13" ht="13.5" thickTop="1">
      <c r="A2" s="1">
        <v>39469</v>
      </c>
      <c r="B2" t="s">
        <v>19</v>
      </c>
      <c r="C2" s="7" t="s">
        <v>10</v>
      </c>
      <c r="D2" s="16">
        <v>1292</v>
      </c>
      <c r="E2" s="4">
        <v>19.35</v>
      </c>
      <c r="F2" s="1">
        <v>39469</v>
      </c>
      <c r="G2" s="4">
        <v>18.68</v>
      </c>
      <c r="H2" s="16">
        <f aca="true" t="shared" si="0" ref="H2:H7">E2*D2</f>
        <v>25000.2</v>
      </c>
      <c r="I2" s="16">
        <f aca="true" t="shared" si="1" ref="I2:I7">IF(F2&gt;0,G2*D2,0)</f>
        <v>24134.56</v>
      </c>
      <c r="J2">
        <f aca="true" t="shared" si="2" ref="J2:J7">IF(F2&gt;0,F2-A2,0)</f>
        <v>0</v>
      </c>
      <c r="K2" s="16">
        <f aca="true" t="shared" si="3" ref="K2:K7">H2*J2</f>
        <v>0</v>
      </c>
      <c r="L2" s="5">
        <f aca="true" t="shared" si="4" ref="L2:L7">IF(F2&gt;0,IF(LEFT(UPPER(C2))="S",(H2-I2)/H2,(I2-H2)/H2),0)</f>
        <v>-0.034625322997416</v>
      </c>
      <c r="M2" s="24">
        <f aca="true" t="shared" si="5" ref="M2:M7">(H2*L2)-10</f>
        <v>-875.6399999999994</v>
      </c>
    </row>
    <row r="3" spans="1:13" ht="12.75">
      <c r="A3" s="1">
        <v>39486</v>
      </c>
      <c r="B3" t="s">
        <v>23</v>
      </c>
      <c r="C3" s="7" t="s">
        <v>22</v>
      </c>
      <c r="D3" s="16">
        <v>2019</v>
      </c>
      <c r="E3" s="4">
        <v>12.38</v>
      </c>
      <c r="F3" s="1">
        <v>39486</v>
      </c>
      <c r="G3" s="4">
        <v>12.4</v>
      </c>
      <c r="H3" s="16">
        <f t="shared" si="0"/>
        <v>24995.22</v>
      </c>
      <c r="I3" s="16">
        <f t="shared" si="1"/>
        <v>25035.600000000002</v>
      </c>
      <c r="J3">
        <f t="shared" si="2"/>
        <v>0</v>
      </c>
      <c r="K3" s="16">
        <f t="shared" si="3"/>
        <v>0</v>
      </c>
      <c r="L3" s="5">
        <f t="shared" si="4"/>
        <v>-0.0016155088852989098</v>
      </c>
      <c r="M3" s="24">
        <f t="shared" si="5"/>
        <v>-50.38000000000102</v>
      </c>
    </row>
    <row r="4" spans="1:13" ht="12.75">
      <c r="A4" s="1">
        <v>39489</v>
      </c>
      <c r="B4" t="s">
        <v>24</v>
      </c>
      <c r="C4" s="7" t="s">
        <v>22</v>
      </c>
      <c r="D4" s="16">
        <v>5518</v>
      </c>
      <c r="E4" s="4">
        <v>4.53</v>
      </c>
      <c r="F4" s="1">
        <v>39489</v>
      </c>
      <c r="G4" s="4">
        <v>4.56</v>
      </c>
      <c r="H4" s="16">
        <f t="shared" si="0"/>
        <v>24996.54</v>
      </c>
      <c r="I4" s="16">
        <f t="shared" si="1"/>
        <v>25162.079999999998</v>
      </c>
      <c r="J4">
        <f t="shared" si="2"/>
        <v>0</v>
      </c>
      <c r="K4" s="16">
        <f t="shared" si="3"/>
        <v>0</v>
      </c>
      <c r="L4" s="5">
        <f t="shared" si="4"/>
        <v>-0.00662251655629128</v>
      </c>
      <c r="M4" s="24">
        <f t="shared" si="5"/>
        <v>-175.53999999999724</v>
      </c>
    </row>
    <row r="5" spans="1:13" ht="12.75">
      <c r="A5" s="1">
        <v>39492</v>
      </c>
      <c r="B5" t="s">
        <v>26</v>
      </c>
      <c r="C5" s="6" t="s">
        <v>10</v>
      </c>
      <c r="D5" s="16">
        <v>1914</v>
      </c>
      <c r="E5" s="4">
        <v>13.06</v>
      </c>
      <c r="F5" s="1">
        <v>39492</v>
      </c>
      <c r="G5" s="4">
        <v>12.99</v>
      </c>
      <c r="H5" s="16">
        <f t="shared" si="0"/>
        <v>24996.84</v>
      </c>
      <c r="I5" s="16">
        <f t="shared" si="1"/>
        <v>24862.86</v>
      </c>
      <c r="J5">
        <f t="shared" si="2"/>
        <v>0</v>
      </c>
      <c r="K5" s="16">
        <f t="shared" si="3"/>
        <v>0</v>
      </c>
      <c r="L5" s="5">
        <f t="shared" si="4"/>
        <v>-0.005359877488514531</v>
      </c>
      <c r="M5" s="24">
        <f t="shared" si="5"/>
        <v>-143.97999999999956</v>
      </c>
    </row>
    <row r="6" spans="1:13" ht="12.75">
      <c r="A6" s="1">
        <v>39497</v>
      </c>
      <c r="B6" s="26" t="s">
        <v>27</v>
      </c>
      <c r="C6" s="28" t="s">
        <v>22</v>
      </c>
      <c r="D6" s="16">
        <v>6460</v>
      </c>
      <c r="E6" s="4">
        <v>3.87</v>
      </c>
      <c r="F6" s="1">
        <v>39497</v>
      </c>
      <c r="G6" s="4">
        <v>4.005</v>
      </c>
      <c r="H6" s="16">
        <f t="shared" si="0"/>
        <v>25000.2</v>
      </c>
      <c r="I6" s="16">
        <f t="shared" si="1"/>
        <v>25872.3</v>
      </c>
      <c r="J6">
        <f t="shared" si="2"/>
        <v>0</v>
      </c>
      <c r="K6" s="16">
        <f t="shared" si="3"/>
        <v>0</v>
      </c>
      <c r="L6" s="5">
        <f t="shared" si="4"/>
        <v>-0.0348837209302325</v>
      </c>
      <c r="M6" s="24">
        <f t="shared" si="5"/>
        <v>-882.0999999999987</v>
      </c>
    </row>
    <row r="7" spans="1:13" ht="12.75">
      <c r="A7" s="1">
        <v>39498</v>
      </c>
      <c r="B7" s="26" t="s">
        <v>28</v>
      </c>
      <c r="C7" s="28" t="s">
        <v>22</v>
      </c>
      <c r="D7" s="16">
        <v>13661</v>
      </c>
      <c r="E7" s="4">
        <v>1.83</v>
      </c>
      <c r="F7" s="1">
        <v>39498</v>
      </c>
      <c r="G7" s="4">
        <v>1.831</v>
      </c>
      <c r="H7" s="16">
        <f t="shared" si="0"/>
        <v>24999.63</v>
      </c>
      <c r="I7" s="16">
        <f t="shared" si="1"/>
        <v>25013.291</v>
      </c>
      <c r="J7">
        <f t="shared" si="2"/>
        <v>0</v>
      </c>
      <c r="K7" s="16">
        <f t="shared" si="3"/>
        <v>0</v>
      </c>
      <c r="L7" s="5">
        <f t="shared" si="4"/>
        <v>-0.0005464480874316963</v>
      </c>
      <c r="M7" s="24">
        <f t="shared" si="5"/>
        <v>-23.661000000000058</v>
      </c>
    </row>
    <row r="8" spans="1:13" ht="12.75">
      <c r="A8" s="1">
        <v>39511</v>
      </c>
      <c r="B8" s="26" t="s">
        <v>30</v>
      </c>
      <c r="C8" s="28" t="s">
        <v>31</v>
      </c>
      <c r="D8" s="16">
        <v>2487</v>
      </c>
      <c r="E8" s="4">
        <v>10.05</v>
      </c>
      <c r="F8" s="1">
        <v>39511</v>
      </c>
      <c r="G8" s="4">
        <v>9.7</v>
      </c>
      <c r="H8" s="16">
        <f aca="true" t="shared" si="6" ref="H8:H13">E8*D8</f>
        <v>24994.350000000002</v>
      </c>
      <c r="I8" s="16">
        <f aca="true" t="shared" si="7" ref="I8:I13">IF(F8&gt;0,G8*D8,0)</f>
        <v>24123.899999999998</v>
      </c>
      <c r="J8">
        <f aca="true" t="shared" si="8" ref="J8:J13">IF(F8&gt;0,F8-A8,0)</f>
        <v>0</v>
      </c>
      <c r="K8" s="16">
        <f aca="true" t="shared" si="9" ref="K8:K13">H8*J8</f>
        <v>0</v>
      </c>
      <c r="L8" s="5">
        <f aca="true" t="shared" si="10" ref="L8:L13">IF(F8&gt;0,IF(LEFT(UPPER(C8))="S",(H8-I8)/H8,(I8-H8)/H8),0)</f>
        <v>-0.034825870646766344</v>
      </c>
      <c r="M8" s="24">
        <f aca="true" t="shared" si="11" ref="M8:M13">(H8*L8)-10</f>
        <v>-880.4500000000045</v>
      </c>
    </row>
    <row r="9" spans="1:13" ht="12.75">
      <c r="A9" s="1">
        <v>39521</v>
      </c>
      <c r="B9" s="26" t="s">
        <v>33</v>
      </c>
      <c r="C9" s="28" t="s">
        <v>31</v>
      </c>
      <c r="D9" s="16">
        <v>38168</v>
      </c>
      <c r="E9" s="2">
        <v>0.665</v>
      </c>
      <c r="F9" s="1">
        <v>39521</v>
      </c>
      <c r="G9" s="2">
        <v>0.6565</v>
      </c>
      <c r="H9" s="16">
        <f t="shared" si="6"/>
        <v>25381.72</v>
      </c>
      <c r="I9" s="16">
        <f t="shared" si="7"/>
        <v>25057.291999999998</v>
      </c>
      <c r="J9">
        <f t="shared" si="8"/>
        <v>0</v>
      </c>
      <c r="K9" s="16">
        <f t="shared" si="9"/>
        <v>0</v>
      </c>
      <c r="L9" s="5">
        <f t="shared" si="10"/>
        <v>-0.012781954887218182</v>
      </c>
      <c r="M9" s="24">
        <f t="shared" si="11"/>
        <v>-334.4280000000035</v>
      </c>
    </row>
    <row r="10" spans="1:13" ht="12.75">
      <c r="A10" s="1">
        <v>39526</v>
      </c>
      <c r="B10" s="26"/>
      <c r="C10" s="28" t="s">
        <v>22</v>
      </c>
      <c r="D10" s="16">
        <v>3888</v>
      </c>
      <c r="E10" s="4">
        <v>6.43</v>
      </c>
      <c r="F10" s="1">
        <v>39526</v>
      </c>
      <c r="G10" s="4">
        <v>6.395</v>
      </c>
      <c r="H10" s="16">
        <f t="shared" si="6"/>
        <v>24999.84</v>
      </c>
      <c r="I10" s="16">
        <f t="shared" si="7"/>
        <v>24863.76</v>
      </c>
      <c r="J10">
        <f t="shared" si="8"/>
        <v>0</v>
      </c>
      <c r="K10" s="16">
        <f t="shared" si="9"/>
        <v>0</v>
      </c>
      <c r="L10" s="5">
        <f t="shared" si="10"/>
        <v>0.0054432348367030245</v>
      </c>
      <c r="M10" s="24">
        <f t="shared" si="11"/>
        <v>126.08000000000175</v>
      </c>
    </row>
    <row r="11" spans="1:13" ht="12.75">
      <c r="A11" s="1">
        <v>39553</v>
      </c>
      <c r="B11" s="26" t="s">
        <v>36</v>
      </c>
      <c r="C11" s="28" t="s">
        <v>22</v>
      </c>
      <c r="D11" s="16">
        <v>1706</v>
      </c>
      <c r="E11" s="4">
        <v>14.65</v>
      </c>
      <c r="F11" s="1">
        <v>39553</v>
      </c>
      <c r="G11" s="4">
        <v>14.14</v>
      </c>
      <c r="H11" s="16">
        <f t="shared" si="6"/>
        <v>24992.9</v>
      </c>
      <c r="I11" s="16">
        <f t="shared" si="7"/>
        <v>24122.84</v>
      </c>
      <c r="J11">
        <f t="shared" si="8"/>
        <v>0</v>
      </c>
      <c r="K11" s="16">
        <f t="shared" si="9"/>
        <v>0</v>
      </c>
      <c r="L11" s="5">
        <f t="shared" si="10"/>
        <v>0.034812286689419845</v>
      </c>
      <c r="M11" s="24">
        <f t="shared" si="11"/>
        <v>860.0600000000013</v>
      </c>
    </row>
    <row r="12" spans="1:13" ht="12.75">
      <c r="A12" s="1">
        <v>39559</v>
      </c>
      <c r="B12" s="26" t="s">
        <v>38</v>
      </c>
      <c r="C12" s="28" t="s">
        <v>22</v>
      </c>
      <c r="D12" s="16">
        <v>2948</v>
      </c>
      <c r="E12" s="4">
        <v>8.48</v>
      </c>
      <c r="F12" s="1">
        <v>39559</v>
      </c>
      <c r="G12" s="4">
        <v>8.41</v>
      </c>
      <c r="H12" s="16">
        <f t="shared" si="6"/>
        <v>24999.04</v>
      </c>
      <c r="I12" s="16">
        <f t="shared" si="7"/>
        <v>24792.68</v>
      </c>
      <c r="J12">
        <f t="shared" si="8"/>
        <v>0</v>
      </c>
      <c r="K12" s="16">
        <f t="shared" si="9"/>
        <v>0</v>
      </c>
      <c r="L12" s="5">
        <f t="shared" si="10"/>
        <v>0.008254716981132098</v>
      </c>
      <c r="M12" s="24">
        <f t="shared" si="11"/>
        <v>196.36000000000058</v>
      </c>
    </row>
    <row r="13" spans="1:13" ht="12.75">
      <c r="A13" s="1">
        <v>39570</v>
      </c>
      <c r="B13" s="26" t="s">
        <v>39</v>
      </c>
      <c r="C13" s="28" t="s">
        <v>10</v>
      </c>
      <c r="D13" s="16">
        <v>6281</v>
      </c>
      <c r="E13" s="4">
        <v>3.98</v>
      </c>
      <c r="F13" s="1">
        <v>39570</v>
      </c>
      <c r="G13" s="4">
        <v>3.96</v>
      </c>
      <c r="H13" s="16">
        <f t="shared" si="6"/>
        <v>24998.38</v>
      </c>
      <c r="I13" s="16">
        <f t="shared" si="7"/>
        <v>24872.76</v>
      </c>
      <c r="J13">
        <f t="shared" si="8"/>
        <v>0</v>
      </c>
      <c r="K13" s="16">
        <f t="shared" si="9"/>
        <v>0</v>
      </c>
      <c r="L13" s="5">
        <f t="shared" si="10"/>
        <v>-0.005025125628140808</v>
      </c>
      <c r="M13" s="24">
        <f t="shared" si="11"/>
        <v>-135.62000000000262</v>
      </c>
    </row>
    <row r="14" spans="1:13" ht="12.75">
      <c r="A14" s="1">
        <v>39577</v>
      </c>
      <c r="B14" s="26" t="s">
        <v>39</v>
      </c>
      <c r="C14" s="28" t="s">
        <v>10</v>
      </c>
      <c r="D14" s="16">
        <v>6250</v>
      </c>
      <c r="E14" s="4">
        <v>4</v>
      </c>
      <c r="F14" s="1">
        <v>39577</v>
      </c>
      <c r="G14" s="4">
        <v>3.86</v>
      </c>
      <c r="H14" s="16">
        <f aca="true" t="shared" si="12" ref="H14:H19">E14*D14</f>
        <v>25000</v>
      </c>
      <c r="I14" s="16">
        <f aca="true" t="shared" si="13" ref="I14:I19">IF(F14&gt;0,G14*D14,0)</f>
        <v>24125</v>
      </c>
      <c r="J14">
        <f aca="true" t="shared" si="14" ref="J14:J19">IF(F14&gt;0,F14-A14,0)</f>
        <v>0</v>
      </c>
      <c r="K14" s="16">
        <f aca="true" t="shared" si="15" ref="K14:K19">H14*J14</f>
        <v>0</v>
      </c>
      <c r="L14" s="5">
        <f aca="true" t="shared" si="16" ref="L14:L19">IF(F14&gt;0,IF(LEFT(UPPER(C14))="S",(H14-I14)/H14,(I14-H14)/H14),0)</f>
        <v>-0.035</v>
      </c>
      <c r="M14" s="24">
        <f aca="true" t="shared" si="17" ref="M14:M19">(H14*L14)-10</f>
        <v>-885.0000000000001</v>
      </c>
    </row>
    <row r="15" spans="1:13" ht="12.75">
      <c r="A15" s="1">
        <v>39580</v>
      </c>
      <c r="B15" s="26" t="s">
        <v>41</v>
      </c>
      <c r="C15" s="28" t="s">
        <v>10</v>
      </c>
      <c r="D15" s="16">
        <v>1160</v>
      </c>
      <c r="E15" s="4">
        <v>21.55</v>
      </c>
      <c r="F15" s="1">
        <v>39580</v>
      </c>
      <c r="G15" s="4">
        <v>21.4</v>
      </c>
      <c r="H15" s="16">
        <f t="shared" si="12"/>
        <v>24998</v>
      </c>
      <c r="I15" s="16">
        <f t="shared" si="13"/>
        <v>24824</v>
      </c>
      <c r="J15">
        <f t="shared" si="14"/>
        <v>0</v>
      </c>
      <c r="K15" s="16">
        <f t="shared" si="15"/>
        <v>0</v>
      </c>
      <c r="L15" s="5">
        <f t="shared" si="16"/>
        <v>-0.0069605568445475635</v>
      </c>
      <c r="M15" s="24">
        <f t="shared" si="17"/>
        <v>-184</v>
      </c>
    </row>
    <row r="16" spans="1:13" ht="12.75">
      <c r="A16" s="1">
        <v>39581</v>
      </c>
      <c r="B16" s="26" t="s">
        <v>42</v>
      </c>
      <c r="C16" s="28" t="s">
        <v>10</v>
      </c>
      <c r="D16" s="16">
        <v>3052</v>
      </c>
      <c r="E16" s="4">
        <v>8.19</v>
      </c>
      <c r="F16" s="1">
        <v>39581</v>
      </c>
      <c r="G16" s="4">
        <v>7.93</v>
      </c>
      <c r="H16" s="16">
        <f t="shared" si="12"/>
        <v>24995.879999999997</v>
      </c>
      <c r="I16" s="16">
        <f t="shared" si="13"/>
        <v>24202.36</v>
      </c>
      <c r="J16">
        <f t="shared" si="14"/>
        <v>0</v>
      </c>
      <c r="K16" s="16">
        <f t="shared" si="15"/>
        <v>0</v>
      </c>
      <c r="L16" s="5">
        <f t="shared" si="16"/>
        <v>-0.03174603174603162</v>
      </c>
      <c r="M16" s="24">
        <f t="shared" si="17"/>
        <v>-803.5199999999968</v>
      </c>
    </row>
    <row r="17" spans="1:13" ht="12.75">
      <c r="A17" s="1">
        <v>39589</v>
      </c>
      <c r="B17" s="26" t="s">
        <v>43</v>
      </c>
      <c r="C17" s="28" t="s">
        <v>10</v>
      </c>
      <c r="D17" s="16">
        <v>3052</v>
      </c>
      <c r="E17" s="4">
        <v>18</v>
      </c>
      <c r="F17" s="1">
        <v>39589</v>
      </c>
      <c r="G17" s="4">
        <v>18.08</v>
      </c>
      <c r="H17" s="16">
        <f t="shared" si="12"/>
        <v>54936</v>
      </c>
      <c r="I17" s="16">
        <f t="shared" si="13"/>
        <v>55180.159999999996</v>
      </c>
      <c r="J17">
        <f t="shared" si="14"/>
        <v>0</v>
      </c>
      <c r="K17" s="16">
        <f t="shared" si="15"/>
        <v>0</v>
      </c>
      <c r="L17" s="5">
        <f t="shared" si="16"/>
        <v>0.004444444444444376</v>
      </c>
      <c r="M17" s="24">
        <f t="shared" si="17"/>
        <v>234.15999999999624</v>
      </c>
    </row>
    <row r="18" spans="1:13" ht="12.75">
      <c r="A18" s="1">
        <v>39590</v>
      </c>
      <c r="B18" s="26" t="s">
        <v>45</v>
      </c>
      <c r="C18" s="28" t="s">
        <v>10</v>
      </c>
      <c r="D18" s="16">
        <v>3052</v>
      </c>
      <c r="E18" s="4">
        <v>2.465</v>
      </c>
      <c r="F18" s="1">
        <v>39590</v>
      </c>
      <c r="G18" s="4">
        <v>2.4525</v>
      </c>
      <c r="H18" s="16">
        <f t="shared" si="12"/>
        <v>7523.179999999999</v>
      </c>
      <c r="I18" s="16">
        <f t="shared" si="13"/>
        <v>7485.030000000001</v>
      </c>
      <c r="J18">
        <f t="shared" si="14"/>
        <v>0</v>
      </c>
      <c r="K18" s="16">
        <f t="shared" si="15"/>
        <v>0</v>
      </c>
      <c r="L18" s="5">
        <f t="shared" si="16"/>
        <v>-0.005070993914807133</v>
      </c>
      <c r="M18" s="24">
        <f t="shared" si="17"/>
        <v>-48.14999999999873</v>
      </c>
    </row>
    <row r="19" spans="1:13" ht="12.75">
      <c r="A19" s="1">
        <v>39601</v>
      </c>
      <c r="B19" s="26" t="s">
        <v>49</v>
      </c>
      <c r="C19" s="28" t="s">
        <v>10</v>
      </c>
      <c r="D19" s="16">
        <v>3052</v>
      </c>
      <c r="E19" s="4">
        <v>19.77</v>
      </c>
      <c r="F19" s="1">
        <v>39601</v>
      </c>
      <c r="G19" s="4">
        <v>19.66</v>
      </c>
      <c r="H19" s="16">
        <f t="shared" si="12"/>
        <v>60338.04</v>
      </c>
      <c r="I19" s="16">
        <f t="shared" si="13"/>
        <v>60002.32</v>
      </c>
      <c r="J19">
        <f t="shared" si="14"/>
        <v>0</v>
      </c>
      <c r="K19" s="16">
        <f t="shared" si="15"/>
        <v>0</v>
      </c>
      <c r="L19" s="5">
        <f t="shared" si="16"/>
        <v>-0.005563985837126979</v>
      </c>
      <c r="M19" s="24">
        <f t="shared" si="17"/>
        <v>-345.72000000000116</v>
      </c>
    </row>
    <row r="20" spans="1:13" ht="12.75">
      <c r="A20" s="1">
        <v>39611</v>
      </c>
      <c r="B20" s="26" t="s">
        <v>50</v>
      </c>
      <c r="C20" s="28" t="s">
        <v>10</v>
      </c>
      <c r="D20" s="16">
        <v>10162</v>
      </c>
      <c r="E20" s="4">
        <v>2.46</v>
      </c>
      <c r="F20" s="1">
        <v>39611</v>
      </c>
      <c r="G20" s="4">
        <v>2.4525</v>
      </c>
      <c r="H20" s="16">
        <f aca="true" t="shared" si="18" ref="H20:H26">E20*D20</f>
        <v>24998.52</v>
      </c>
      <c r="I20" s="16">
        <f aca="true" t="shared" si="19" ref="I20:I25">IF(F20&gt;0,G20*D20,0)</f>
        <v>24922.305</v>
      </c>
      <c r="J20">
        <f aca="true" t="shared" si="20" ref="J20:J25">IF(F20&gt;0,F20-A20,0)</f>
        <v>0</v>
      </c>
      <c r="K20" s="16">
        <f aca="true" t="shared" si="21" ref="K20:K25">H20*J20</f>
        <v>0</v>
      </c>
      <c r="L20" s="5">
        <f aca="true" t="shared" si="22" ref="L20:L25">IF(F20&gt;0,IF(LEFT(UPPER(C20))="S",(H20-I20)/H20,(I20-H20)/H20),0)</f>
        <v>-0.003048780487804884</v>
      </c>
      <c r="M20" s="24">
        <f aca="true" t="shared" si="23" ref="M20:M25">(H20*L20)-10</f>
        <v>-86.21500000000015</v>
      </c>
    </row>
    <row r="21" spans="1:13" ht="12.75">
      <c r="A21" s="1">
        <v>39625</v>
      </c>
      <c r="B21" s="26" t="s">
        <v>43</v>
      </c>
      <c r="C21" s="28" t="s">
        <v>10</v>
      </c>
      <c r="D21" s="16">
        <v>1315</v>
      </c>
      <c r="E21" s="16">
        <v>19</v>
      </c>
      <c r="F21" s="1">
        <v>39625</v>
      </c>
      <c r="G21" s="4">
        <v>18.77</v>
      </c>
      <c r="H21" s="16">
        <f t="shared" si="18"/>
        <v>24985</v>
      </c>
      <c r="I21" s="16">
        <f t="shared" si="19"/>
        <v>24682.55</v>
      </c>
      <c r="J21">
        <f t="shared" si="20"/>
        <v>0</v>
      </c>
      <c r="K21" s="16">
        <f t="shared" si="21"/>
        <v>0</v>
      </c>
      <c r="L21" s="5">
        <f t="shared" si="22"/>
        <v>-0.012105263157894766</v>
      </c>
      <c r="M21" s="24">
        <f t="shared" si="23"/>
        <v>-312.4500000000007</v>
      </c>
    </row>
    <row r="22" spans="1:13" ht="12.75">
      <c r="A22" s="1">
        <v>39629</v>
      </c>
      <c r="B22" s="26" t="s">
        <v>43</v>
      </c>
      <c r="C22" s="28" t="s">
        <v>10</v>
      </c>
      <c r="D22" s="16">
        <v>1309</v>
      </c>
      <c r="E22" s="4">
        <v>19.1</v>
      </c>
      <c r="F22" s="1">
        <v>39629</v>
      </c>
      <c r="G22" s="4">
        <v>18.99</v>
      </c>
      <c r="H22" s="16">
        <f t="shared" si="18"/>
        <v>25001.9</v>
      </c>
      <c r="I22" s="16">
        <f t="shared" si="19"/>
        <v>24857.909999999996</v>
      </c>
      <c r="J22">
        <f t="shared" si="20"/>
        <v>0</v>
      </c>
      <c r="K22" s="16">
        <f t="shared" si="21"/>
        <v>0</v>
      </c>
      <c r="L22" s="5">
        <f t="shared" si="22"/>
        <v>-0.00575916230366513</v>
      </c>
      <c r="M22" s="24">
        <f t="shared" si="23"/>
        <v>-153.99000000000524</v>
      </c>
    </row>
    <row r="23" spans="1:13" ht="12.75">
      <c r="A23" s="1">
        <v>39636</v>
      </c>
      <c r="B23" s="26" t="s">
        <v>52</v>
      </c>
      <c r="C23" s="28" t="s">
        <v>10</v>
      </c>
      <c r="D23" s="16">
        <v>18727</v>
      </c>
      <c r="E23" s="2">
        <v>1.335</v>
      </c>
      <c r="F23" s="1">
        <v>39636</v>
      </c>
      <c r="G23" s="2">
        <v>1.329</v>
      </c>
      <c r="H23" s="16">
        <f t="shared" si="18"/>
        <v>25000.545</v>
      </c>
      <c r="I23" s="16">
        <f t="shared" si="19"/>
        <v>24888.183</v>
      </c>
      <c r="J23">
        <f t="shared" si="20"/>
        <v>0</v>
      </c>
      <c r="K23" s="16">
        <f t="shared" si="21"/>
        <v>0</v>
      </c>
      <c r="L23" s="5">
        <f t="shared" si="22"/>
        <v>-0.004494382022471805</v>
      </c>
      <c r="M23" s="24">
        <f t="shared" si="23"/>
        <v>-122.36199999999735</v>
      </c>
    </row>
    <row r="24" spans="1:13" ht="12.75">
      <c r="A24" s="1">
        <v>39640</v>
      </c>
      <c r="B24" s="26" t="s">
        <v>53</v>
      </c>
      <c r="C24" s="28" t="s">
        <v>10</v>
      </c>
      <c r="D24" s="16">
        <v>12953</v>
      </c>
      <c r="E24" s="2">
        <v>1.83</v>
      </c>
      <c r="F24" s="1">
        <v>39640</v>
      </c>
      <c r="G24" s="2">
        <v>1.766</v>
      </c>
      <c r="H24" s="16">
        <f t="shared" si="18"/>
        <v>23703.99</v>
      </c>
      <c r="I24" s="16">
        <f t="shared" si="19"/>
        <v>22874.998</v>
      </c>
      <c r="J24">
        <f t="shared" si="20"/>
        <v>0</v>
      </c>
      <c r="K24" s="16">
        <f t="shared" si="21"/>
        <v>0</v>
      </c>
      <c r="L24" s="5">
        <f t="shared" si="22"/>
        <v>-0.0349726775956285</v>
      </c>
      <c r="M24" s="24">
        <f t="shared" si="23"/>
        <v>-838.992000000002</v>
      </c>
    </row>
    <row r="25" spans="1:13" ht="12.75">
      <c r="A25" s="1">
        <v>39694</v>
      </c>
      <c r="B25" s="26" t="s">
        <v>56</v>
      </c>
      <c r="C25" s="28" t="s">
        <v>10</v>
      </c>
      <c r="D25" s="16">
        <v>2490</v>
      </c>
      <c r="E25" s="4">
        <v>10.04</v>
      </c>
      <c r="F25" s="1">
        <v>39694</v>
      </c>
      <c r="G25" s="4">
        <v>9.97</v>
      </c>
      <c r="H25" s="16">
        <f t="shared" si="18"/>
        <v>24999.6</v>
      </c>
      <c r="I25" s="16">
        <f t="shared" si="19"/>
        <v>24825.300000000003</v>
      </c>
      <c r="J25">
        <f t="shared" si="20"/>
        <v>0</v>
      </c>
      <c r="K25" s="16">
        <f t="shared" si="21"/>
        <v>0</v>
      </c>
      <c r="L25" s="5">
        <f t="shared" si="22"/>
        <v>-0.006972111553784686</v>
      </c>
      <c r="M25" s="24">
        <f t="shared" si="23"/>
        <v>-184.29999999999563</v>
      </c>
    </row>
    <row r="26" spans="1:13" ht="12.75">
      <c r="A26" s="1">
        <v>39695</v>
      </c>
      <c r="B26" s="26" t="s">
        <v>57</v>
      </c>
      <c r="C26" s="28" t="s">
        <v>10</v>
      </c>
      <c r="D26" s="16">
        <v>1712</v>
      </c>
      <c r="E26" s="4">
        <v>14.6</v>
      </c>
      <c r="F26" s="1">
        <v>39695</v>
      </c>
      <c r="G26" s="4">
        <v>14.09</v>
      </c>
      <c r="H26" s="16">
        <f t="shared" si="18"/>
        <v>24995.2</v>
      </c>
      <c r="I26" s="16">
        <f aca="true" t="shared" si="24" ref="I26:I31">IF(F26&gt;0,G26*D26,0)</f>
        <v>24122.079999999998</v>
      </c>
      <c r="J26">
        <f aca="true" t="shared" si="25" ref="J26:J31">IF(F26&gt;0,F26-A26,0)</f>
        <v>0</v>
      </c>
      <c r="K26" s="16">
        <f aca="true" t="shared" si="26" ref="K26:K31">H26*J26</f>
        <v>0</v>
      </c>
      <c r="L26" s="5">
        <f aca="true" t="shared" si="27" ref="L26:L31">IF(F26&gt;0,IF(LEFT(UPPER(C26))="S",(H26-I26)/H26,(I26-H26)/H26),0)</f>
        <v>-0.034931506849315175</v>
      </c>
      <c r="M26" s="24">
        <f aca="true" t="shared" si="28" ref="M26:M31">(H26*L26)-10</f>
        <v>-883.1200000000027</v>
      </c>
    </row>
    <row r="27" spans="1:13" ht="12.75">
      <c r="A27" s="1">
        <v>39701</v>
      </c>
      <c r="B27" s="26" t="s">
        <v>41</v>
      </c>
      <c r="C27" s="28" t="s">
        <v>10</v>
      </c>
      <c r="D27" s="16">
        <v>1488</v>
      </c>
      <c r="E27" s="4">
        <v>16.8</v>
      </c>
      <c r="F27" s="1">
        <v>39701</v>
      </c>
      <c r="G27" s="4">
        <v>16.93</v>
      </c>
      <c r="H27" s="16">
        <f aca="true" t="shared" si="29" ref="H27:H32">E27*D27</f>
        <v>24998.4</v>
      </c>
      <c r="I27" s="16">
        <f t="shared" si="24"/>
        <v>25191.84</v>
      </c>
      <c r="J27">
        <f t="shared" si="25"/>
        <v>0</v>
      </c>
      <c r="K27" s="16">
        <f t="shared" si="26"/>
        <v>0</v>
      </c>
      <c r="L27" s="5">
        <f t="shared" si="27"/>
        <v>0.0077380952380951855</v>
      </c>
      <c r="M27" s="24">
        <f t="shared" si="28"/>
        <v>183.4399999999987</v>
      </c>
    </row>
    <row r="28" spans="1:13" ht="12.75">
      <c r="A28" s="1">
        <v>39702</v>
      </c>
      <c r="B28" s="26" t="s">
        <v>57</v>
      </c>
      <c r="C28" s="28" t="s">
        <v>10</v>
      </c>
      <c r="D28" s="16">
        <v>1677</v>
      </c>
      <c r="E28" s="4">
        <v>14.9</v>
      </c>
      <c r="F28" s="1">
        <v>39702</v>
      </c>
      <c r="G28" s="4">
        <v>14.38</v>
      </c>
      <c r="H28" s="16">
        <f t="shared" si="29"/>
        <v>24987.3</v>
      </c>
      <c r="I28" s="16">
        <f t="shared" si="24"/>
        <v>24115.260000000002</v>
      </c>
      <c r="J28">
        <f t="shared" si="25"/>
        <v>0</v>
      </c>
      <c r="K28" s="16">
        <f t="shared" si="26"/>
        <v>0</v>
      </c>
      <c r="L28" s="5">
        <f t="shared" si="27"/>
        <v>-0.034899328859060295</v>
      </c>
      <c r="M28" s="24">
        <f t="shared" si="28"/>
        <v>-882.0399999999973</v>
      </c>
    </row>
    <row r="29" spans="1:13" ht="12.75">
      <c r="A29" s="1">
        <v>39708</v>
      </c>
      <c r="B29" s="26" t="s">
        <v>59</v>
      </c>
      <c r="C29" s="28" t="s">
        <v>10</v>
      </c>
      <c r="D29" s="16">
        <v>13774</v>
      </c>
      <c r="E29" s="4">
        <v>1.815</v>
      </c>
      <c r="F29" s="1">
        <v>39708</v>
      </c>
      <c r="G29" s="4">
        <v>1.7514</v>
      </c>
      <c r="H29" s="16">
        <f t="shared" si="29"/>
        <v>24999.809999999998</v>
      </c>
      <c r="I29" s="16">
        <f t="shared" si="24"/>
        <v>24123.783600000002</v>
      </c>
      <c r="J29">
        <f t="shared" si="25"/>
        <v>0</v>
      </c>
      <c r="K29" s="16">
        <f t="shared" si="26"/>
        <v>0</v>
      </c>
      <c r="L29" s="5">
        <f t="shared" si="27"/>
        <v>-0.0350413223140494</v>
      </c>
      <c r="M29" s="24">
        <f t="shared" si="28"/>
        <v>-886.0263999999952</v>
      </c>
    </row>
    <row r="30" spans="1:13" ht="12.75">
      <c r="A30" s="1">
        <v>39717</v>
      </c>
      <c r="B30" s="26" t="s">
        <v>60</v>
      </c>
      <c r="C30" s="28" t="s">
        <v>10</v>
      </c>
      <c r="D30" s="16">
        <v>6188</v>
      </c>
      <c r="E30" s="4">
        <v>4.04</v>
      </c>
      <c r="F30" s="1">
        <v>39717</v>
      </c>
      <c r="G30" s="4">
        <v>4</v>
      </c>
      <c r="H30" s="16">
        <f t="shared" si="29"/>
        <v>24999.52</v>
      </c>
      <c r="I30" s="16">
        <f t="shared" si="24"/>
        <v>24752</v>
      </c>
      <c r="J30">
        <f t="shared" si="25"/>
        <v>0</v>
      </c>
      <c r="K30" s="16">
        <f t="shared" si="26"/>
        <v>0</v>
      </c>
      <c r="L30" s="5">
        <f t="shared" si="27"/>
        <v>-0.009900990099009918</v>
      </c>
      <c r="M30" s="24">
        <f t="shared" si="28"/>
        <v>-257.52000000000044</v>
      </c>
    </row>
    <row r="31" spans="1:13" ht="12.75">
      <c r="A31" s="1">
        <v>39720</v>
      </c>
      <c r="B31" s="26" t="s">
        <v>52</v>
      </c>
      <c r="C31" s="28" t="s">
        <v>10</v>
      </c>
      <c r="D31" s="16">
        <v>22123</v>
      </c>
      <c r="E31" s="4">
        <v>1.13</v>
      </c>
      <c r="F31" s="1">
        <v>39720</v>
      </c>
      <c r="G31" s="4">
        <v>1.09</v>
      </c>
      <c r="H31" s="16">
        <f t="shared" si="29"/>
        <v>24998.989999999998</v>
      </c>
      <c r="I31" s="16">
        <f t="shared" si="24"/>
        <v>24114.070000000003</v>
      </c>
      <c r="J31">
        <f t="shared" si="25"/>
        <v>0</v>
      </c>
      <c r="K31" s="16">
        <f t="shared" si="26"/>
        <v>0</v>
      </c>
      <c r="L31" s="5">
        <f t="shared" si="27"/>
        <v>-0.03539823008849536</v>
      </c>
      <c r="M31" s="24">
        <f t="shared" si="28"/>
        <v>-894.9199999999945</v>
      </c>
    </row>
    <row r="32" spans="1:13" ht="12.75">
      <c r="A32" s="1">
        <v>39800</v>
      </c>
      <c r="B32" s="26" t="s">
        <v>65</v>
      </c>
      <c r="C32" s="28" t="s">
        <v>10</v>
      </c>
      <c r="D32" s="16">
        <v>2293</v>
      </c>
      <c r="E32" s="4">
        <v>10.9</v>
      </c>
      <c r="F32" s="1">
        <v>39800</v>
      </c>
      <c r="G32" s="4">
        <v>10.52</v>
      </c>
      <c r="H32" s="16">
        <f t="shared" si="29"/>
        <v>24993.7</v>
      </c>
      <c r="I32" s="16">
        <f aca="true" t="shared" si="30" ref="I32:I37">IF(F32&gt;0,G32*D32,0)</f>
        <v>24122.36</v>
      </c>
      <c r="J32">
        <f aca="true" t="shared" si="31" ref="J32:J37">IF(F32&gt;0,F32-A32,0)</f>
        <v>0</v>
      </c>
      <c r="K32" s="16">
        <f aca="true" t="shared" si="32" ref="K32:K37">H32*J32</f>
        <v>0</v>
      </c>
      <c r="L32" s="5">
        <f aca="true" t="shared" si="33" ref="L32:L37">IF(F32&gt;0,IF(LEFT(UPPER(C32))="S",(H32-I32)/H32,(I32-H32)/H32),0)</f>
        <v>-0.03486238532110092</v>
      </c>
      <c r="M32" s="24">
        <f aca="true" t="shared" si="34" ref="M32:M37">(H32*L32)-10</f>
        <v>-881.34</v>
      </c>
    </row>
    <row r="33" spans="1:13" ht="12.75">
      <c r="A33" s="1">
        <v>39835</v>
      </c>
      <c r="B33" s="26" t="s">
        <v>67</v>
      </c>
      <c r="C33" s="28" t="s">
        <v>10</v>
      </c>
      <c r="D33" s="16">
        <v>5605</v>
      </c>
      <c r="E33" s="4">
        <v>4.46</v>
      </c>
      <c r="F33" s="1">
        <v>39835</v>
      </c>
      <c r="G33" s="4">
        <v>4.3</v>
      </c>
      <c r="H33" s="16">
        <f aca="true" t="shared" si="35" ref="H33:H39">E33*D33</f>
        <v>24998.3</v>
      </c>
      <c r="I33" s="16">
        <f t="shared" si="30"/>
        <v>24101.5</v>
      </c>
      <c r="J33">
        <f t="shared" si="31"/>
        <v>0</v>
      </c>
      <c r="K33" s="16">
        <f t="shared" si="32"/>
        <v>0</v>
      </c>
      <c r="L33" s="5">
        <f t="shared" si="33"/>
        <v>-0.03587443946188338</v>
      </c>
      <c r="M33" s="24">
        <f t="shared" si="34"/>
        <v>-906.7999999999993</v>
      </c>
    </row>
    <row r="34" spans="1:13" ht="12.75">
      <c r="A34" s="1">
        <v>39840</v>
      </c>
      <c r="B34" s="26" t="s">
        <v>36</v>
      </c>
      <c r="C34" s="28" t="s">
        <v>10</v>
      </c>
      <c r="D34" s="16">
        <v>2659</v>
      </c>
      <c r="E34" s="4">
        <v>9.4</v>
      </c>
      <c r="F34" s="1">
        <v>39840</v>
      </c>
      <c r="G34" s="4">
        <v>9.26</v>
      </c>
      <c r="H34" s="16">
        <f t="shared" si="35"/>
        <v>24994.600000000002</v>
      </c>
      <c r="I34" s="16">
        <f t="shared" si="30"/>
        <v>24622.34</v>
      </c>
      <c r="J34">
        <f t="shared" si="31"/>
        <v>0</v>
      </c>
      <c r="K34" s="16">
        <f t="shared" si="32"/>
        <v>0</v>
      </c>
      <c r="L34" s="5">
        <f t="shared" si="33"/>
        <v>-0.014893617021276676</v>
      </c>
      <c r="M34" s="24">
        <f t="shared" si="34"/>
        <v>-382.26000000000204</v>
      </c>
    </row>
    <row r="35" spans="1:13" ht="12.75">
      <c r="A35" s="1">
        <v>39847</v>
      </c>
      <c r="B35" s="26" t="s">
        <v>41</v>
      </c>
      <c r="C35" s="28" t="s">
        <v>22</v>
      </c>
      <c r="D35" s="16">
        <v>2272</v>
      </c>
      <c r="E35" s="4">
        <v>11</v>
      </c>
      <c r="F35" s="1">
        <v>39847</v>
      </c>
      <c r="G35" s="4">
        <v>11.21</v>
      </c>
      <c r="H35" s="16">
        <f t="shared" si="35"/>
        <v>24992</v>
      </c>
      <c r="I35" s="16">
        <f t="shared" si="30"/>
        <v>25469.120000000003</v>
      </c>
      <c r="J35">
        <f t="shared" si="31"/>
        <v>0</v>
      </c>
      <c r="K35" s="16">
        <f t="shared" si="32"/>
        <v>0</v>
      </c>
      <c r="L35" s="5">
        <f t="shared" si="33"/>
        <v>-0.019090909090909196</v>
      </c>
      <c r="M35" s="24">
        <f t="shared" si="34"/>
        <v>-487.1200000000026</v>
      </c>
    </row>
    <row r="36" spans="1:13" ht="12.75">
      <c r="A36" s="1">
        <v>39870</v>
      </c>
      <c r="B36" s="26" t="s">
        <v>70</v>
      </c>
      <c r="C36" s="28" t="s">
        <v>10</v>
      </c>
      <c r="D36" s="16">
        <v>17170</v>
      </c>
      <c r="E36" s="4">
        <v>1.456</v>
      </c>
      <c r="F36" s="1">
        <v>39870</v>
      </c>
      <c r="G36" s="4">
        <v>1.44</v>
      </c>
      <c r="H36" s="16">
        <f t="shared" si="35"/>
        <v>24999.52</v>
      </c>
      <c r="I36" s="16">
        <f t="shared" si="30"/>
        <v>24724.8</v>
      </c>
      <c r="J36">
        <f t="shared" si="31"/>
        <v>0</v>
      </c>
      <c r="K36" s="16">
        <f t="shared" si="32"/>
        <v>0</v>
      </c>
      <c r="L36" s="5">
        <f t="shared" si="33"/>
        <v>-0.010989010989011035</v>
      </c>
      <c r="M36" s="24">
        <f t="shared" si="34"/>
        <v>-284.72000000000116</v>
      </c>
    </row>
    <row r="37" spans="1:13" ht="12.75">
      <c r="A37" s="1">
        <v>39893</v>
      </c>
      <c r="B37" s="26" t="s">
        <v>71</v>
      </c>
      <c r="C37" s="28" t="s">
        <v>22</v>
      </c>
      <c r="D37" s="16">
        <v>43103</v>
      </c>
      <c r="E37" s="4">
        <v>0.58</v>
      </c>
      <c r="F37" s="1">
        <v>39893</v>
      </c>
      <c r="G37" s="4">
        <v>0.6</v>
      </c>
      <c r="H37" s="16">
        <f t="shared" si="35"/>
        <v>24999.739999999998</v>
      </c>
      <c r="I37" s="16">
        <f t="shared" si="30"/>
        <v>25861.8</v>
      </c>
      <c r="J37">
        <f t="shared" si="31"/>
        <v>0</v>
      </c>
      <c r="K37" s="16">
        <f t="shared" si="32"/>
        <v>0</v>
      </c>
      <c r="L37" s="5">
        <f t="shared" si="33"/>
        <v>-0.03448275862068971</v>
      </c>
      <c r="M37" s="24">
        <f t="shared" si="34"/>
        <v>-872.0600000000013</v>
      </c>
    </row>
    <row r="38" spans="1:13" ht="12.75">
      <c r="A38" s="1">
        <v>39909</v>
      </c>
      <c r="B38" s="26" t="s">
        <v>73</v>
      </c>
      <c r="C38" s="28" t="s">
        <v>10</v>
      </c>
      <c r="D38" s="16">
        <v>9191</v>
      </c>
      <c r="E38" s="4">
        <v>2.72</v>
      </c>
      <c r="F38" s="1">
        <v>39894</v>
      </c>
      <c r="G38" s="4">
        <v>2.625</v>
      </c>
      <c r="H38" s="16">
        <f t="shared" si="35"/>
        <v>24999.52</v>
      </c>
      <c r="I38" s="16">
        <f aca="true" t="shared" si="36" ref="I38:I44">IF(F38&gt;0,G38*D38,0)</f>
        <v>24126.375</v>
      </c>
      <c r="J38">
        <f aca="true" t="shared" si="37" ref="J38:J43">IF(F38&gt;0,F38-A38,0)</f>
        <v>-15</v>
      </c>
      <c r="K38" s="16">
        <f aca="true" t="shared" si="38" ref="K38:K43">H38*J38</f>
        <v>-374992.8</v>
      </c>
      <c r="L38" s="5">
        <f aca="true" t="shared" si="39" ref="L38:L44">IF(F38&gt;0,IF(LEFT(UPPER(C38))="S",(H38-I38)/H38,(I38-H38)/H38),0)</f>
        <v>-0.03492647058823531</v>
      </c>
      <c r="M38" s="24">
        <f aca="true" t="shared" si="40" ref="M38:M44">(H38*L38)-10</f>
        <v>-883.1450000000004</v>
      </c>
    </row>
    <row r="39" spans="1:13" ht="12.75">
      <c r="A39" s="1">
        <v>39939</v>
      </c>
      <c r="B39" s="26" t="s">
        <v>42</v>
      </c>
      <c r="C39" s="28" t="s">
        <v>10</v>
      </c>
      <c r="D39" s="16">
        <v>5995</v>
      </c>
      <c r="E39" s="4">
        <v>4.17</v>
      </c>
      <c r="F39" s="1">
        <v>39939</v>
      </c>
      <c r="G39" s="2">
        <v>4.145</v>
      </c>
      <c r="H39" s="16">
        <f t="shared" si="35"/>
        <v>24999.149999999998</v>
      </c>
      <c r="I39" s="16">
        <f t="shared" si="36"/>
        <v>24849.274999999998</v>
      </c>
      <c r="J39">
        <f t="shared" si="37"/>
        <v>0</v>
      </c>
      <c r="K39" s="16">
        <f t="shared" si="38"/>
        <v>0</v>
      </c>
      <c r="L39" s="5">
        <f t="shared" si="39"/>
        <v>-0.0059952038369304565</v>
      </c>
      <c r="M39" s="24">
        <f t="shared" si="40"/>
        <v>-159.875</v>
      </c>
    </row>
    <row r="40" spans="1:13" ht="12.75">
      <c r="A40" s="1">
        <v>40059</v>
      </c>
      <c r="B40" s="26" t="s">
        <v>42</v>
      </c>
      <c r="C40" s="28" t="s">
        <v>10</v>
      </c>
      <c r="D40" s="16">
        <v>5050</v>
      </c>
      <c r="E40" s="4">
        <v>4.95</v>
      </c>
      <c r="F40" s="1">
        <v>40059</v>
      </c>
      <c r="G40" s="4">
        <v>4.94</v>
      </c>
      <c r="H40" s="16">
        <f aca="true" t="shared" si="41" ref="H40:H45">E40*D40</f>
        <v>24997.5</v>
      </c>
      <c r="I40" s="16">
        <f t="shared" si="36"/>
        <v>24947.000000000004</v>
      </c>
      <c r="J40">
        <f t="shared" si="37"/>
        <v>0</v>
      </c>
      <c r="K40" s="16">
        <f t="shared" si="38"/>
        <v>0</v>
      </c>
      <c r="L40" s="5">
        <f t="shared" si="39"/>
        <v>-0.0020202020202018745</v>
      </c>
      <c r="M40" s="24">
        <f t="shared" si="40"/>
        <v>-60.499999999996355</v>
      </c>
    </row>
    <row r="41" spans="1:13" ht="12.75">
      <c r="A41" s="1">
        <v>40079</v>
      </c>
      <c r="B41" s="26" t="s">
        <v>76</v>
      </c>
      <c r="C41" s="28" t="s">
        <v>10</v>
      </c>
      <c r="D41" s="16">
        <v>1381</v>
      </c>
      <c r="E41" s="4">
        <v>18.1</v>
      </c>
      <c r="F41" s="1">
        <v>40079</v>
      </c>
      <c r="G41" s="4">
        <v>18.05</v>
      </c>
      <c r="H41" s="16">
        <f t="shared" si="41"/>
        <v>24996.100000000002</v>
      </c>
      <c r="I41" s="16">
        <f t="shared" si="36"/>
        <v>24927.05</v>
      </c>
      <c r="J41">
        <f t="shared" si="37"/>
        <v>0</v>
      </c>
      <c r="K41" s="16">
        <f t="shared" si="38"/>
        <v>0</v>
      </c>
      <c r="L41" s="5">
        <f t="shared" si="39"/>
        <v>-0.0027624309392266354</v>
      </c>
      <c r="M41" s="24">
        <f t="shared" si="40"/>
        <v>-79.05000000000291</v>
      </c>
    </row>
    <row r="42" spans="1:13" ht="12.75">
      <c r="A42" s="1">
        <v>40085</v>
      </c>
      <c r="B42" s="26" t="s">
        <v>53</v>
      </c>
      <c r="C42" s="28" t="s">
        <v>10</v>
      </c>
      <c r="D42" s="16">
        <v>17241</v>
      </c>
      <c r="E42" s="4">
        <v>1.45</v>
      </c>
      <c r="F42" s="1">
        <v>40085</v>
      </c>
      <c r="G42" s="2">
        <v>1.436</v>
      </c>
      <c r="H42" s="16">
        <f t="shared" si="41"/>
        <v>24999.45</v>
      </c>
      <c r="I42" s="16">
        <f t="shared" si="36"/>
        <v>24758.075999999997</v>
      </c>
      <c r="J42">
        <f t="shared" si="37"/>
        <v>0</v>
      </c>
      <c r="K42" s="16">
        <f t="shared" si="38"/>
        <v>0</v>
      </c>
      <c r="L42" s="5">
        <f t="shared" si="39"/>
        <v>-0.009655172413793241</v>
      </c>
      <c r="M42" s="24">
        <f t="shared" si="40"/>
        <v>-251.37400000000343</v>
      </c>
    </row>
    <row r="43" spans="1:13" ht="12.75">
      <c r="A43" s="1">
        <v>40087</v>
      </c>
      <c r="B43" s="26" t="s">
        <v>43</v>
      </c>
      <c r="C43" s="28" t="s">
        <v>22</v>
      </c>
      <c r="D43" s="16">
        <v>1639</v>
      </c>
      <c r="E43" s="4">
        <v>15.25</v>
      </c>
      <c r="F43" s="1">
        <v>40087</v>
      </c>
      <c r="G43" s="4">
        <v>15.26</v>
      </c>
      <c r="H43" s="16">
        <f t="shared" si="41"/>
        <v>24994.75</v>
      </c>
      <c r="I43" s="16">
        <f t="shared" si="36"/>
        <v>25011.14</v>
      </c>
      <c r="J43">
        <f t="shared" si="37"/>
        <v>0</v>
      </c>
      <c r="K43" s="16">
        <f t="shared" si="38"/>
        <v>0</v>
      </c>
      <c r="L43" s="5">
        <f t="shared" si="39"/>
        <v>-0.0006557377049180095</v>
      </c>
      <c r="M43" s="24">
        <f t="shared" si="40"/>
        <v>-26.389999999999418</v>
      </c>
    </row>
    <row r="44" spans="1:13" ht="12.75">
      <c r="A44" s="1">
        <v>40107</v>
      </c>
      <c r="B44" s="26" t="s">
        <v>39</v>
      </c>
      <c r="C44" s="28" t="s">
        <v>22</v>
      </c>
      <c r="D44" s="16">
        <v>8772</v>
      </c>
      <c r="E44" s="4">
        <v>2.85</v>
      </c>
      <c r="F44" s="1">
        <v>40107</v>
      </c>
      <c r="G44" s="4">
        <v>2.86</v>
      </c>
      <c r="H44" s="16">
        <f t="shared" si="41"/>
        <v>25000.2</v>
      </c>
      <c r="I44" s="16">
        <f t="shared" si="36"/>
        <v>25087.92</v>
      </c>
      <c r="J44">
        <f aca="true" t="shared" si="42" ref="J44:J49">IF(F44&gt;0,F44-A44,0)</f>
        <v>0</v>
      </c>
      <c r="K44" s="16">
        <f aca="true" t="shared" si="43" ref="K44:K49">H44*J44</f>
        <v>0</v>
      </c>
      <c r="L44" s="5">
        <f t="shared" si="39"/>
        <v>-0.003508771929824462</v>
      </c>
      <c r="M44" s="24">
        <f t="shared" si="40"/>
        <v>-97.71999999999753</v>
      </c>
    </row>
    <row r="45" spans="1:13" ht="12.75">
      <c r="A45" s="1">
        <v>40157</v>
      </c>
      <c r="B45" s="26" t="s">
        <v>53</v>
      </c>
      <c r="C45" s="28" t="s">
        <v>22</v>
      </c>
      <c r="D45" s="16">
        <v>20000</v>
      </c>
      <c r="E45" s="4">
        <v>1.25</v>
      </c>
      <c r="F45" s="1">
        <v>40157</v>
      </c>
      <c r="G45" s="4">
        <v>1.256</v>
      </c>
      <c r="H45" s="16">
        <f t="shared" si="41"/>
        <v>25000</v>
      </c>
      <c r="I45" s="16">
        <f aca="true" t="shared" si="44" ref="I45:I50">IF(F45&gt;0,G45*D45,0)</f>
        <v>25120</v>
      </c>
      <c r="J45">
        <f t="shared" si="42"/>
        <v>0</v>
      </c>
      <c r="K45" s="16">
        <f t="shared" si="43"/>
        <v>0</v>
      </c>
      <c r="L45" s="5">
        <f aca="true" t="shared" si="45" ref="L45:L50">IF(F45&gt;0,IF(LEFT(UPPER(C45))="S",(H45-I45)/H45,(I45-H45)/H45),0)</f>
        <v>-0.0048</v>
      </c>
      <c r="M45" s="24">
        <f aca="true" t="shared" si="46" ref="M45:M50">(H45*L45)-10</f>
        <v>-130</v>
      </c>
    </row>
    <row r="46" spans="1:13" ht="12.75">
      <c r="A46" s="1">
        <v>40158</v>
      </c>
      <c r="B46" s="26" t="s">
        <v>56</v>
      </c>
      <c r="C46" s="28" t="s">
        <v>22</v>
      </c>
      <c r="D46" s="16">
        <v>3192</v>
      </c>
      <c r="E46" s="4">
        <v>7.83</v>
      </c>
      <c r="F46" s="1">
        <v>40158</v>
      </c>
      <c r="G46" s="4">
        <v>7.84</v>
      </c>
      <c r="H46" s="16">
        <f aca="true" t="shared" si="47" ref="H46:H51">E46*D46</f>
        <v>24993.36</v>
      </c>
      <c r="I46" s="16">
        <f t="shared" si="44"/>
        <v>25025.28</v>
      </c>
      <c r="J46">
        <f t="shared" si="42"/>
        <v>0</v>
      </c>
      <c r="K46" s="16">
        <f t="shared" si="43"/>
        <v>0</v>
      </c>
      <c r="L46" s="5">
        <f t="shared" si="45"/>
        <v>-0.001277139208173621</v>
      </c>
      <c r="M46" s="24">
        <f t="shared" si="46"/>
        <v>-41.919999999998254</v>
      </c>
    </row>
    <row r="47" spans="1:13" ht="12.75">
      <c r="A47" s="1">
        <v>40193</v>
      </c>
      <c r="B47" s="26" t="s">
        <v>60</v>
      </c>
      <c r="C47" s="28" t="s">
        <v>10</v>
      </c>
      <c r="D47" s="16">
        <v>7776</v>
      </c>
      <c r="E47" s="2">
        <v>3.215</v>
      </c>
      <c r="F47" s="1">
        <v>40204</v>
      </c>
      <c r="G47" s="2">
        <v>3.1175</v>
      </c>
      <c r="H47" s="16">
        <f t="shared" si="47"/>
        <v>24999.84</v>
      </c>
      <c r="I47" s="16">
        <f t="shared" si="44"/>
        <v>24241.68</v>
      </c>
      <c r="J47">
        <f t="shared" si="42"/>
        <v>11</v>
      </c>
      <c r="K47" s="16">
        <f t="shared" si="43"/>
        <v>274998.24</v>
      </c>
      <c r="L47" s="5">
        <f t="shared" si="45"/>
        <v>-0.03032659409020217</v>
      </c>
      <c r="M47" s="24">
        <f t="shared" si="46"/>
        <v>-768.1599999999999</v>
      </c>
    </row>
    <row r="48" spans="1:13" ht="12.75">
      <c r="A48" s="1">
        <v>40204</v>
      </c>
      <c r="B48" s="26" t="s">
        <v>84</v>
      </c>
      <c r="C48" s="28" t="s">
        <v>10</v>
      </c>
      <c r="D48" s="16">
        <v>14367</v>
      </c>
      <c r="E48" s="2">
        <v>1.74</v>
      </c>
      <c r="F48" s="1">
        <v>40204</v>
      </c>
      <c r="G48" s="2">
        <v>1.731</v>
      </c>
      <c r="H48" s="16">
        <f t="shared" si="47"/>
        <v>24998.579999999998</v>
      </c>
      <c r="I48" s="16">
        <f t="shared" si="44"/>
        <v>24869.277000000002</v>
      </c>
      <c r="J48">
        <f t="shared" si="42"/>
        <v>0</v>
      </c>
      <c r="K48" s="16">
        <f t="shared" si="43"/>
        <v>0</v>
      </c>
      <c r="L48" s="5">
        <f t="shared" si="45"/>
        <v>-0.005172413793103298</v>
      </c>
      <c r="M48" s="24">
        <f t="shared" si="46"/>
        <v>-139.30299999999625</v>
      </c>
    </row>
    <row r="49" spans="1:13" ht="12.75">
      <c r="A49" s="1">
        <v>40206</v>
      </c>
      <c r="B49" s="26" t="s">
        <v>85</v>
      </c>
      <c r="C49" s="28" t="s">
        <v>10</v>
      </c>
      <c r="D49" s="16">
        <v>2100</v>
      </c>
      <c r="E49" s="4">
        <v>11.9</v>
      </c>
      <c r="F49" s="1">
        <v>40206</v>
      </c>
      <c r="G49" s="4">
        <v>11.73</v>
      </c>
      <c r="H49" s="16">
        <f t="shared" si="47"/>
        <v>24990</v>
      </c>
      <c r="I49" s="16">
        <f t="shared" si="44"/>
        <v>24633</v>
      </c>
      <c r="J49">
        <f t="shared" si="42"/>
        <v>0</v>
      </c>
      <c r="K49" s="16">
        <f t="shared" si="43"/>
        <v>0</v>
      </c>
      <c r="L49" s="5">
        <f t="shared" si="45"/>
        <v>-0.014285714285714285</v>
      </c>
      <c r="M49" s="24">
        <f t="shared" si="46"/>
        <v>-367</v>
      </c>
    </row>
    <row r="50" spans="1:13" ht="12.75">
      <c r="A50" s="1">
        <v>40219</v>
      </c>
      <c r="B50" s="26" t="s">
        <v>19</v>
      </c>
      <c r="C50" s="28" t="s">
        <v>10</v>
      </c>
      <c r="D50" s="16">
        <v>2659</v>
      </c>
      <c r="E50" s="4">
        <v>9.4</v>
      </c>
      <c r="F50" s="1">
        <v>40219</v>
      </c>
      <c r="G50" s="2">
        <v>9.275</v>
      </c>
      <c r="H50" s="16">
        <f t="shared" si="47"/>
        <v>24994.600000000002</v>
      </c>
      <c r="I50" s="16">
        <f t="shared" si="44"/>
        <v>24662.225000000002</v>
      </c>
      <c r="J50">
        <f aca="true" t="shared" si="48" ref="J50:J55">IF(F50&gt;0,F50-A50,0)</f>
        <v>0</v>
      </c>
      <c r="K50" s="16">
        <f aca="true" t="shared" si="49" ref="K50:K55">H50*J50</f>
        <v>0</v>
      </c>
      <c r="L50" s="5">
        <f t="shared" si="45"/>
        <v>-0.01329787234042553</v>
      </c>
      <c r="M50" s="24">
        <f t="shared" si="46"/>
        <v>-342.375</v>
      </c>
    </row>
    <row r="51" spans="1:13" ht="12.75">
      <c r="A51" s="1">
        <v>40255</v>
      </c>
      <c r="B51" s="26" t="s">
        <v>66</v>
      </c>
      <c r="C51" s="28" t="s">
        <v>10</v>
      </c>
      <c r="D51" s="16">
        <v>4363</v>
      </c>
      <c r="E51" s="4">
        <v>5.73</v>
      </c>
      <c r="F51" s="1">
        <v>40255</v>
      </c>
      <c r="G51" s="2">
        <v>5.705</v>
      </c>
      <c r="H51" s="16">
        <f t="shared" si="47"/>
        <v>24999.99</v>
      </c>
      <c r="I51" s="16">
        <f aca="true" t="shared" si="50" ref="I51:I56">IF(F51&gt;0,G51*D51,0)</f>
        <v>24890.915</v>
      </c>
      <c r="J51">
        <f t="shared" si="48"/>
        <v>0</v>
      </c>
      <c r="K51" s="16">
        <f t="shared" si="49"/>
        <v>0</v>
      </c>
      <c r="L51" s="5">
        <f aca="true" t="shared" si="51" ref="L51:L56">IF(F51&gt;0,IF(LEFT(UPPER(C51))="S",(H51-I51)/H51,(I51-H51)/H51),0)</f>
        <v>-0.004363001745200727</v>
      </c>
      <c r="M51" s="24">
        <f aca="true" t="shared" si="52" ref="M51:M56">(H51*L51)-10</f>
        <v>-119.07500000000073</v>
      </c>
    </row>
    <row r="52" spans="1:13" ht="12.75">
      <c r="A52" s="1">
        <v>40297</v>
      </c>
      <c r="B52" s="26" t="s">
        <v>69</v>
      </c>
      <c r="C52" s="28" t="s">
        <v>10</v>
      </c>
      <c r="D52" s="16">
        <v>3496</v>
      </c>
      <c r="E52" s="4">
        <v>7.15</v>
      </c>
      <c r="F52" s="1">
        <v>40297</v>
      </c>
      <c r="G52" s="2">
        <v>7.065</v>
      </c>
      <c r="H52" s="16">
        <f aca="true" t="shared" si="53" ref="H52:H57">E52*D52</f>
        <v>24996.4</v>
      </c>
      <c r="I52" s="16">
        <f t="shared" si="50"/>
        <v>24699.24</v>
      </c>
      <c r="J52">
        <f t="shared" si="48"/>
        <v>0</v>
      </c>
      <c r="K52" s="16">
        <f t="shared" si="49"/>
        <v>0</v>
      </c>
      <c r="L52" s="5">
        <f t="shared" si="51"/>
        <v>-0.011888111888111882</v>
      </c>
      <c r="M52" s="24">
        <f t="shared" si="52"/>
        <v>-307.15999999999985</v>
      </c>
    </row>
    <row r="53" spans="1:13" ht="12.75">
      <c r="A53" s="1">
        <v>40302</v>
      </c>
      <c r="B53" s="26" t="s">
        <v>91</v>
      </c>
      <c r="C53" s="28" t="s">
        <v>10</v>
      </c>
      <c r="D53" s="16">
        <v>1724</v>
      </c>
      <c r="E53" s="4">
        <v>14.5</v>
      </c>
      <c r="F53" s="1">
        <v>40302</v>
      </c>
      <c r="G53" s="4">
        <v>13.99</v>
      </c>
      <c r="H53" s="16">
        <f t="shared" si="53"/>
        <v>24998</v>
      </c>
      <c r="I53" s="16">
        <f t="shared" si="50"/>
        <v>24118.760000000002</v>
      </c>
      <c r="J53">
        <f t="shared" si="48"/>
        <v>0</v>
      </c>
      <c r="K53" s="16">
        <f t="shared" si="49"/>
        <v>0</v>
      </c>
      <c r="L53" s="5">
        <f t="shared" si="51"/>
        <v>-0.03517241379310337</v>
      </c>
      <c r="M53" s="24">
        <f t="shared" si="52"/>
        <v>-889.239999999998</v>
      </c>
    </row>
    <row r="54" spans="1:13" ht="12.75">
      <c r="A54" s="1">
        <v>40322</v>
      </c>
      <c r="B54" s="26" t="s">
        <v>54</v>
      </c>
      <c r="C54" s="28" t="s">
        <v>10</v>
      </c>
      <c r="D54" s="16">
        <v>13513</v>
      </c>
      <c r="E54" s="4">
        <v>1.85</v>
      </c>
      <c r="F54" s="1">
        <v>40322</v>
      </c>
      <c r="G54" s="4">
        <v>1.84</v>
      </c>
      <c r="H54" s="16">
        <f t="shared" si="53"/>
        <v>24999.050000000003</v>
      </c>
      <c r="I54" s="16">
        <f t="shared" si="50"/>
        <v>24863.920000000002</v>
      </c>
      <c r="J54">
        <f t="shared" si="48"/>
        <v>0</v>
      </c>
      <c r="K54" s="16">
        <f t="shared" si="49"/>
        <v>0</v>
      </c>
      <c r="L54" s="5">
        <f t="shared" si="51"/>
        <v>-0.005405405405405446</v>
      </c>
      <c r="M54" s="24">
        <f t="shared" si="52"/>
        <v>-145.13000000000102</v>
      </c>
    </row>
    <row r="55" spans="1:13" ht="12.75">
      <c r="A55" s="1">
        <v>40351</v>
      </c>
      <c r="B55" s="26" t="s">
        <v>91</v>
      </c>
      <c r="C55" s="28" t="s">
        <v>10</v>
      </c>
      <c r="D55" s="16">
        <v>1724</v>
      </c>
      <c r="E55" s="4">
        <v>14.5</v>
      </c>
      <c r="F55" s="1">
        <v>40351</v>
      </c>
      <c r="G55" s="4">
        <v>14.36</v>
      </c>
      <c r="H55" s="16">
        <f t="shared" si="53"/>
        <v>24998</v>
      </c>
      <c r="I55" s="16">
        <f t="shared" si="50"/>
        <v>24756.64</v>
      </c>
      <c r="J55">
        <f t="shared" si="48"/>
        <v>0</v>
      </c>
      <c r="K55" s="16">
        <f t="shared" si="49"/>
        <v>0</v>
      </c>
      <c r="L55" s="5">
        <f t="shared" si="51"/>
        <v>-0.009655172413793127</v>
      </c>
      <c r="M55" s="24">
        <f t="shared" si="52"/>
        <v>-251.36000000000058</v>
      </c>
    </row>
    <row r="56" spans="1:13" ht="12.75">
      <c r="A56" s="1">
        <v>40352</v>
      </c>
      <c r="B56" s="26" t="s">
        <v>17</v>
      </c>
      <c r="C56" s="28" t="s">
        <v>22</v>
      </c>
      <c r="D56" s="16">
        <v>2262</v>
      </c>
      <c r="E56" s="4">
        <v>11.05</v>
      </c>
      <c r="F56" s="1">
        <v>40352</v>
      </c>
      <c r="G56" s="4">
        <v>11.13</v>
      </c>
      <c r="H56" s="16">
        <f t="shared" si="53"/>
        <v>24995.100000000002</v>
      </c>
      <c r="I56" s="16">
        <f t="shared" si="50"/>
        <v>25176.06</v>
      </c>
      <c r="J56">
        <f aca="true" t="shared" si="54" ref="J56:J61">IF(F56&gt;0,F56-A56,0)</f>
        <v>0</v>
      </c>
      <c r="K56" s="16">
        <f aca="true" t="shared" si="55" ref="K56:K61">H56*J56</f>
        <v>0</v>
      </c>
      <c r="L56" s="5">
        <f t="shared" si="51"/>
        <v>-0.007239819004524852</v>
      </c>
      <c r="M56" s="24">
        <f t="shared" si="52"/>
        <v>-190.95999999999913</v>
      </c>
    </row>
    <row r="57" spans="1:13" ht="12.75">
      <c r="A57" s="1">
        <v>40366</v>
      </c>
      <c r="B57" s="26" t="s">
        <v>94</v>
      </c>
      <c r="C57" s="28" t="s">
        <v>22</v>
      </c>
      <c r="D57" s="16">
        <v>2262</v>
      </c>
      <c r="E57" s="4">
        <v>12.1</v>
      </c>
      <c r="F57" s="1">
        <v>40366</v>
      </c>
      <c r="G57" s="4">
        <v>12.28</v>
      </c>
      <c r="H57" s="16">
        <f t="shared" si="53"/>
        <v>27370.2</v>
      </c>
      <c r="I57" s="16">
        <f aca="true" t="shared" si="56" ref="I57:I62">IF(F57&gt;0,G57*D57,0)</f>
        <v>27777.359999999997</v>
      </c>
      <c r="J57">
        <f t="shared" si="54"/>
        <v>0</v>
      </c>
      <c r="K57" s="16">
        <f t="shared" si="55"/>
        <v>0</v>
      </c>
      <c r="L57" s="5">
        <f aca="true" t="shared" si="57" ref="L57:L62">IF(F57&gt;0,IF(LEFT(UPPER(C57))="S",(H57-I57)/H57,(I57-H57)/H57),0)</f>
        <v>-0.014876033057851101</v>
      </c>
      <c r="M57" s="24">
        <f aca="true" t="shared" si="58" ref="M57:M62">(H57*L57)-10</f>
        <v>-417.1599999999962</v>
      </c>
    </row>
    <row r="58" spans="1:13" ht="12.75">
      <c r="A58" s="1">
        <v>40367</v>
      </c>
      <c r="B58" s="26" t="s">
        <v>91</v>
      </c>
      <c r="C58" s="28" t="s">
        <v>10</v>
      </c>
      <c r="D58" s="16">
        <v>1724</v>
      </c>
      <c r="E58" s="4">
        <v>14.5</v>
      </c>
      <c r="F58" s="1">
        <v>40367</v>
      </c>
      <c r="G58" s="4">
        <v>14.48</v>
      </c>
      <c r="H58" s="16">
        <f aca="true" t="shared" si="59" ref="H58:H63">E58*D58</f>
        <v>24998</v>
      </c>
      <c r="I58" s="16">
        <f t="shared" si="56"/>
        <v>24963.52</v>
      </c>
      <c r="J58">
        <f t="shared" si="54"/>
        <v>0</v>
      </c>
      <c r="K58" s="16">
        <f t="shared" si="55"/>
        <v>0</v>
      </c>
      <c r="L58" s="5">
        <f t="shared" si="57"/>
        <v>-0.0013793103448275688</v>
      </c>
      <c r="M58" s="24">
        <f t="shared" si="58"/>
        <v>-44.47999999999956</v>
      </c>
    </row>
    <row r="59" spans="1:13" ht="12.75">
      <c r="A59" s="1">
        <v>40378</v>
      </c>
      <c r="B59" s="26" t="s">
        <v>95</v>
      </c>
      <c r="C59" s="28" t="s">
        <v>22</v>
      </c>
      <c r="D59" s="16">
        <v>17667</v>
      </c>
      <c r="E59" s="2">
        <v>1.415</v>
      </c>
      <c r="F59" s="1">
        <v>40378</v>
      </c>
      <c r="G59" s="2">
        <v>1.464</v>
      </c>
      <c r="H59" s="16">
        <f t="shared" si="59"/>
        <v>24998.805</v>
      </c>
      <c r="I59" s="16">
        <f t="shared" si="56"/>
        <v>25864.488</v>
      </c>
      <c r="J59">
        <f t="shared" si="54"/>
        <v>0</v>
      </c>
      <c r="K59" s="16">
        <f t="shared" si="55"/>
        <v>0</v>
      </c>
      <c r="L59" s="5">
        <f t="shared" si="57"/>
        <v>-0.0346289752650177</v>
      </c>
      <c r="M59" s="24">
        <f t="shared" si="58"/>
        <v>-875.6830000000009</v>
      </c>
    </row>
    <row r="60" spans="1:13" ht="12.75">
      <c r="A60" s="1">
        <v>40416</v>
      </c>
      <c r="B60" s="26" t="s">
        <v>96</v>
      </c>
      <c r="C60" s="28" t="s">
        <v>10</v>
      </c>
      <c r="D60" s="16">
        <v>1752</v>
      </c>
      <c r="E60" s="4">
        <v>14.27</v>
      </c>
      <c r="F60" s="1">
        <v>40416</v>
      </c>
      <c r="G60" s="4">
        <v>14.24</v>
      </c>
      <c r="H60" s="16">
        <f t="shared" si="59"/>
        <v>25001.04</v>
      </c>
      <c r="I60" s="16">
        <f t="shared" si="56"/>
        <v>24948.48</v>
      </c>
      <c r="J60">
        <f t="shared" si="54"/>
        <v>0</v>
      </c>
      <c r="K60" s="16">
        <f t="shared" si="55"/>
        <v>0</v>
      </c>
      <c r="L60" s="5">
        <f t="shared" si="57"/>
        <v>-0.0021023125437982302</v>
      </c>
      <c r="M60" s="24">
        <f t="shared" si="58"/>
        <v>-62.56000000000131</v>
      </c>
    </row>
    <row r="61" spans="1:13" ht="12.75">
      <c r="A61" s="1">
        <v>40417</v>
      </c>
      <c r="B61" s="26" t="s">
        <v>97</v>
      </c>
      <c r="C61" s="28" t="s">
        <v>10</v>
      </c>
      <c r="D61" s="16">
        <v>2726</v>
      </c>
      <c r="E61" s="4">
        <v>9.17</v>
      </c>
      <c r="F61" s="1">
        <v>40417</v>
      </c>
      <c r="G61" s="4">
        <v>9.1</v>
      </c>
      <c r="H61" s="16">
        <f t="shared" si="59"/>
        <v>24997.42</v>
      </c>
      <c r="I61" s="16">
        <f t="shared" si="56"/>
        <v>24806.6</v>
      </c>
      <c r="J61">
        <f t="shared" si="54"/>
        <v>0</v>
      </c>
      <c r="K61" s="16">
        <f t="shared" si="55"/>
        <v>0</v>
      </c>
      <c r="L61" s="5">
        <f t="shared" si="57"/>
        <v>-0.007633587786259531</v>
      </c>
      <c r="M61" s="24">
        <f t="shared" si="58"/>
        <v>-200.8199999999997</v>
      </c>
    </row>
    <row r="62" spans="1:13" ht="12.75">
      <c r="A62" s="1">
        <v>40424</v>
      </c>
      <c r="B62" s="26" t="s">
        <v>98</v>
      </c>
      <c r="C62" s="28" t="s">
        <v>10</v>
      </c>
      <c r="D62" s="16">
        <v>4854</v>
      </c>
      <c r="E62" s="4">
        <v>5.15</v>
      </c>
      <c r="F62" s="1">
        <v>40424</v>
      </c>
      <c r="G62" s="4">
        <v>5.11</v>
      </c>
      <c r="H62" s="16">
        <f t="shared" si="59"/>
        <v>24998.100000000002</v>
      </c>
      <c r="I62" s="16">
        <f t="shared" si="56"/>
        <v>24803.940000000002</v>
      </c>
      <c r="J62">
        <f aca="true" t="shared" si="60" ref="J62:J67">IF(F62&gt;0,F62-A62,0)</f>
        <v>0</v>
      </c>
      <c r="K62" s="16">
        <f aca="true" t="shared" si="61" ref="K62:K67">H62*J62</f>
        <v>0</v>
      </c>
      <c r="L62" s="5">
        <f t="shared" si="57"/>
        <v>-0.0077669902912621295</v>
      </c>
      <c r="M62" s="24">
        <f t="shared" si="58"/>
        <v>-204.15999999999985</v>
      </c>
    </row>
    <row r="63" spans="1:13" ht="12.75">
      <c r="A63" s="1">
        <v>40427</v>
      </c>
      <c r="B63" s="26" t="s">
        <v>94</v>
      </c>
      <c r="C63" s="28" t="s">
        <v>10</v>
      </c>
      <c r="D63" s="16">
        <v>1838</v>
      </c>
      <c r="E63" s="4">
        <v>13.6</v>
      </c>
      <c r="F63" s="1">
        <v>40427</v>
      </c>
      <c r="G63" s="4">
        <v>13.41</v>
      </c>
      <c r="H63" s="16">
        <f t="shared" si="59"/>
        <v>24996.8</v>
      </c>
      <c r="I63" s="16">
        <f aca="true" t="shared" si="62" ref="I63:I68">IF(F63&gt;0,G63*D63,0)</f>
        <v>24647.58</v>
      </c>
      <c r="J63">
        <f t="shared" si="60"/>
        <v>0</v>
      </c>
      <c r="K63" s="16">
        <f t="shared" si="61"/>
        <v>0</v>
      </c>
      <c r="L63" s="5">
        <f aca="true" t="shared" si="63" ref="L63:L68">IF(F63&gt;0,IF(LEFT(UPPER(C63))="S",(H63-I63)/H63,(I63-H63)/H63),0)</f>
        <v>-0.01397058823529402</v>
      </c>
      <c r="M63" s="24">
        <f aca="true" t="shared" si="64" ref="M63:M68">(H63*L63)-10</f>
        <v>-359.2199999999975</v>
      </c>
    </row>
    <row r="64" spans="1:13" ht="12.75">
      <c r="A64" s="1">
        <v>40438</v>
      </c>
      <c r="B64" s="26" t="s">
        <v>37</v>
      </c>
      <c r="C64" s="28" t="s">
        <v>10</v>
      </c>
      <c r="D64" s="16">
        <v>23696</v>
      </c>
      <c r="E64" s="2">
        <v>1.055</v>
      </c>
      <c r="F64" s="1">
        <v>40438</v>
      </c>
      <c r="G64" s="2">
        <v>1.042</v>
      </c>
      <c r="H64" s="16">
        <f aca="true" t="shared" si="65" ref="H64:H69">E64*D64</f>
        <v>24999.28</v>
      </c>
      <c r="I64" s="16">
        <f t="shared" si="62"/>
        <v>24691.232</v>
      </c>
      <c r="J64">
        <f t="shared" si="60"/>
        <v>0</v>
      </c>
      <c r="K64" s="16">
        <f t="shared" si="61"/>
        <v>0</v>
      </c>
      <c r="L64" s="5">
        <f t="shared" si="63"/>
        <v>-0.012322274881516543</v>
      </c>
      <c r="M64" s="24">
        <f t="shared" si="64"/>
        <v>-318.04799999999886</v>
      </c>
    </row>
    <row r="65" spans="1:13" ht="12.75">
      <c r="A65" s="1">
        <v>40450</v>
      </c>
      <c r="B65" s="26" t="s">
        <v>101</v>
      </c>
      <c r="C65" s="28" t="s">
        <v>10</v>
      </c>
      <c r="D65" s="16">
        <v>3387</v>
      </c>
      <c r="E65" s="4">
        <v>7.38</v>
      </c>
      <c r="F65" s="1">
        <v>40450</v>
      </c>
      <c r="G65" s="4">
        <v>7.2</v>
      </c>
      <c r="H65" s="16">
        <f t="shared" si="65"/>
        <v>24996.06</v>
      </c>
      <c r="I65" s="16">
        <f t="shared" si="62"/>
        <v>24386.4</v>
      </c>
      <c r="J65">
        <f t="shared" si="60"/>
        <v>0</v>
      </c>
      <c r="K65" s="16">
        <f t="shared" si="61"/>
        <v>0</v>
      </c>
      <c r="L65" s="5">
        <f t="shared" si="63"/>
        <v>-0.02439024390243902</v>
      </c>
      <c r="M65" s="24">
        <f t="shared" si="64"/>
        <v>-619.6599999999999</v>
      </c>
    </row>
    <row r="66" spans="1:13" ht="12.75">
      <c r="A66" s="1">
        <v>40450</v>
      </c>
      <c r="B66" s="26" t="s">
        <v>19</v>
      </c>
      <c r="C66" s="28" t="s">
        <v>10</v>
      </c>
      <c r="D66" s="16">
        <v>2880</v>
      </c>
      <c r="E66" s="4">
        <v>8.68</v>
      </c>
      <c r="F66" s="1">
        <v>40450</v>
      </c>
      <c r="G66" s="4">
        <v>8.66</v>
      </c>
      <c r="H66" s="16">
        <f t="shared" si="65"/>
        <v>24998.399999999998</v>
      </c>
      <c r="I66" s="16">
        <f t="shared" si="62"/>
        <v>24940.8</v>
      </c>
      <c r="J66">
        <f t="shared" si="60"/>
        <v>0</v>
      </c>
      <c r="K66" s="16">
        <f t="shared" si="61"/>
        <v>0</v>
      </c>
      <c r="L66" s="5">
        <f t="shared" si="63"/>
        <v>-0.00230414746543773</v>
      </c>
      <c r="M66" s="24">
        <f t="shared" si="64"/>
        <v>-67.59999999999854</v>
      </c>
    </row>
    <row r="67" spans="1:13" ht="12.75">
      <c r="A67" s="1">
        <v>40456</v>
      </c>
      <c r="B67" s="26" t="s">
        <v>24</v>
      </c>
      <c r="C67" s="28" t="s">
        <v>22</v>
      </c>
      <c r="D67" s="16">
        <v>13888</v>
      </c>
      <c r="E67" s="4">
        <v>1.8</v>
      </c>
      <c r="F67" s="1">
        <v>40456</v>
      </c>
      <c r="G67" s="2">
        <v>1.863</v>
      </c>
      <c r="H67" s="16">
        <f t="shared" si="65"/>
        <v>24998.4</v>
      </c>
      <c r="I67" s="16">
        <f t="shared" si="62"/>
        <v>25873.344</v>
      </c>
      <c r="J67">
        <f t="shared" si="60"/>
        <v>0</v>
      </c>
      <c r="K67" s="16">
        <f t="shared" si="61"/>
        <v>0</v>
      </c>
      <c r="L67" s="5">
        <f t="shared" si="63"/>
        <v>-0.034999999999999976</v>
      </c>
      <c r="M67" s="24">
        <f t="shared" si="64"/>
        <v>-884.9439999999994</v>
      </c>
    </row>
    <row r="68" spans="1:13" ht="12.75">
      <c r="A68" s="1">
        <v>40470</v>
      </c>
      <c r="B68" s="26" t="s">
        <v>27</v>
      </c>
      <c r="C68" s="28" t="s">
        <v>10</v>
      </c>
      <c r="D68" s="16">
        <v>7530</v>
      </c>
      <c r="E68" s="4">
        <v>3.32</v>
      </c>
      <c r="F68" s="1">
        <v>40470</v>
      </c>
      <c r="G68" s="2">
        <v>3.295</v>
      </c>
      <c r="H68" s="16">
        <f t="shared" si="65"/>
        <v>24999.6</v>
      </c>
      <c r="I68" s="16">
        <f t="shared" si="62"/>
        <v>24811.35</v>
      </c>
      <c r="J68">
        <f aca="true" t="shared" si="66" ref="J68:J73">IF(F68&gt;0,F68-A68,0)</f>
        <v>0</v>
      </c>
      <c r="K68" s="16">
        <f aca="true" t="shared" si="67" ref="K68:K73">H68*J68</f>
        <v>0</v>
      </c>
      <c r="L68" s="5">
        <f t="shared" si="63"/>
        <v>-0.007530120481927712</v>
      </c>
      <c r="M68" s="24">
        <f t="shared" si="64"/>
        <v>-198.25</v>
      </c>
    </row>
    <row r="69" spans="1:13" ht="12.75">
      <c r="A69" s="1">
        <v>40483</v>
      </c>
      <c r="B69" s="26" t="s">
        <v>98</v>
      </c>
      <c r="C69" s="28" t="s">
        <v>10</v>
      </c>
      <c r="D69" s="16">
        <v>4690</v>
      </c>
      <c r="E69" s="4">
        <v>5.33</v>
      </c>
      <c r="F69" s="1">
        <v>40483</v>
      </c>
      <c r="G69" s="2">
        <v>5.285</v>
      </c>
      <c r="H69" s="16">
        <f t="shared" si="65"/>
        <v>24997.7</v>
      </c>
      <c r="I69" s="16">
        <f aca="true" t="shared" si="68" ref="I69:I74">IF(F69&gt;0,G69*D69,0)</f>
        <v>24786.65</v>
      </c>
      <c r="J69">
        <f t="shared" si="66"/>
        <v>0</v>
      </c>
      <c r="K69" s="16">
        <f t="shared" si="67"/>
        <v>0</v>
      </c>
      <c r="L69" s="5">
        <f aca="true" t="shared" si="69" ref="L69:L74">IF(F69&gt;0,IF(LEFT(UPPER(C69))="S",(H69-I69)/H69,(I69-H69)/H69),0)</f>
        <v>-0.008442776735459633</v>
      </c>
      <c r="M69" s="24">
        <f aca="true" t="shared" si="70" ref="M69:M74">(H69*L69)-10</f>
        <v>-221.04999999999927</v>
      </c>
    </row>
    <row r="70" spans="1:13" ht="12.75">
      <c r="A70" s="1">
        <v>40487</v>
      </c>
      <c r="B70" s="26" t="s">
        <v>98</v>
      </c>
      <c r="C70" s="28" t="s">
        <v>10</v>
      </c>
      <c r="D70" s="16">
        <v>1552</v>
      </c>
      <c r="E70" s="4">
        <v>16.1</v>
      </c>
      <c r="F70" s="1">
        <v>40487</v>
      </c>
      <c r="G70" s="2">
        <v>15.89</v>
      </c>
      <c r="H70" s="16">
        <f aca="true" t="shared" si="71" ref="H70:H75">E70*D70</f>
        <v>24987.2</v>
      </c>
      <c r="I70" s="16">
        <f t="shared" si="68"/>
        <v>24661.280000000002</v>
      </c>
      <c r="J70">
        <f t="shared" si="66"/>
        <v>0</v>
      </c>
      <c r="K70" s="16">
        <f t="shared" si="67"/>
        <v>0</v>
      </c>
      <c r="L70" s="5">
        <f t="shared" si="69"/>
        <v>-0.013043478260869495</v>
      </c>
      <c r="M70" s="24">
        <f t="shared" si="70"/>
        <v>-335.91999999999825</v>
      </c>
    </row>
    <row r="71" spans="1:13" ht="12.75">
      <c r="A71" s="1">
        <v>40490</v>
      </c>
      <c r="B71" s="26" t="s">
        <v>24</v>
      </c>
      <c r="C71" s="28" t="s">
        <v>22</v>
      </c>
      <c r="D71" s="16">
        <v>14084</v>
      </c>
      <c r="E71" s="2">
        <v>1.755</v>
      </c>
      <c r="F71" s="1">
        <v>40490</v>
      </c>
      <c r="G71" s="2">
        <v>1.799</v>
      </c>
      <c r="H71" s="16">
        <f t="shared" si="71"/>
        <v>24717.42</v>
      </c>
      <c r="I71" s="16">
        <f t="shared" si="68"/>
        <v>25337.115999999998</v>
      </c>
      <c r="J71">
        <f t="shared" si="66"/>
        <v>0</v>
      </c>
      <c r="K71" s="16">
        <f t="shared" si="67"/>
        <v>0</v>
      </c>
      <c r="L71" s="5">
        <f t="shared" si="69"/>
        <v>-0.02507122507122507</v>
      </c>
      <c r="M71" s="24">
        <f t="shared" si="70"/>
        <v>-629.6959999999999</v>
      </c>
    </row>
    <row r="72" spans="1:13" ht="12.75">
      <c r="A72" s="1">
        <v>40491</v>
      </c>
      <c r="B72" s="26" t="s">
        <v>104</v>
      </c>
      <c r="C72" s="28" t="s">
        <v>10</v>
      </c>
      <c r="D72" s="16">
        <v>7692</v>
      </c>
      <c r="E72" s="2">
        <v>3.25</v>
      </c>
      <c r="F72" s="1">
        <v>40491</v>
      </c>
      <c r="G72" s="2">
        <v>3.2475</v>
      </c>
      <c r="H72" s="16">
        <f t="shared" si="71"/>
        <v>24999</v>
      </c>
      <c r="I72" s="16">
        <f t="shared" si="68"/>
        <v>24979.77</v>
      </c>
      <c r="J72">
        <f t="shared" si="66"/>
        <v>0</v>
      </c>
      <c r="K72" s="16">
        <f t="shared" si="67"/>
        <v>0</v>
      </c>
      <c r="L72" s="5">
        <f t="shared" si="69"/>
        <v>-0.0007692307692307518</v>
      </c>
      <c r="M72" s="24">
        <f t="shared" si="70"/>
        <v>-29.229999999999563</v>
      </c>
    </row>
    <row r="73" spans="1:13" ht="12.75">
      <c r="A73" s="1">
        <v>40492</v>
      </c>
      <c r="B73" s="26" t="s">
        <v>48</v>
      </c>
      <c r="C73" s="28" t="s">
        <v>10</v>
      </c>
      <c r="D73" s="16">
        <v>1510</v>
      </c>
      <c r="E73" s="2">
        <v>16.55</v>
      </c>
      <c r="F73" s="1">
        <v>40492</v>
      </c>
      <c r="G73" s="2">
        <v>16.38</v>
      </c>
      <c r="H73" s="16">
        <f t="shared" si="71"/>
        <v>24990.5</v>
      </c>
      <c r="I73" s="16">
        <f t="shared" si="68"/>
        <v>24733.8</v>
      </c>
      <c r="J73">
        <f t="shared" si="66"/>
        <v>0</v>
      </c>
      <c r="K73" s="16">
        <f t="shared" si="67"/>
        <v>0</v>
      </c>
      <c r="L73" s="5">
        <f t="shared" si="69"/>
        <v>-0.010271903323262868</v>
      </c>
      <c r="M73" s="24">
        <f t="shared" si="70"/>
        <v>-266.7000000000007</v>
      </c>
    </row>
    <row r="74" spans="1:13" ht="12.75">
      <c r="A74" s="1">
        <v>40541</v>
      </c>
      <c r="B74" s="26" t="s">
        <v>30</v>
      </c>
      <c r="C74" s="28" t="s">
        <v>22</v>
      </c>
      <c r="D74" s="16">
        <v>7331</v>
      </c>
      <c r="E74" s="4">
        <v>3.41</v>
      </c>
      <c r="F74" s="1">
        <v>40541</v>
      </c>
      <c r="G74" s="2">
        <v>3.4445</v>
      </c>
      <c r="H74" s="16">
        <f t="shared" si="71"/>
        <v>24998.710000000003</v>
      </c>
      <c r="I74" s="16">
        <f t="shared" si="68"/>
        <v>25251.6295</v>
      </c>
      <c r="J74">
        <f aca="true" t="shared" si="72" ref="J74:J79">IF(F74&gt;0,F74-A74,0)</f>
        <v>0</v>
      </c>
      <c r="K74" s="16">
        <f aca="true" t="shared" si="73" ref="K74:K79">H74*J74</f>
        <v>0</v>
      </c>
      <c r="L74" s="5">
        <f t="shared" si="69"/>
        <v>-0.010117302052785776</v>
      </c>
      <c r="M74" s="24">
        <f t="shared" si="70"/>
        <v>-262.91949999999633</v>
      </c>
    </row>
    <row r="75" spans="1:13" ht="12.75">
      <c r="A75" s="1">
        <v>40548</v>
      </c>
      <c r="B75" s="26" t="s">
        <v>106</v>
      </c>
      <c r="C75" s="28" t="s">
        <v>22</v>
      </c>
      <c r="D75" s="16">
        <v>345</v>
      </c>
      <c r="E75" s="4">
        <v>72.3</v>
      </c>
      <c r="F75" s="1">
        <v>40548</v>
      </c>
      <c r="G75" s="4">
        <v>72.25</v>
      </c>
      <c r="H75" s="16">
        <f t="shared" si="71"/>
        <v>24943.5</v>
      </c>
      <c r="I75" s="16">
        <f aca="true" t="shared" si="74" ref="I75:I80">IF(F75&gt;0,G75*D75,0)</f>
        <v>24926.25</v>
      </c>
      <c r="J75">
        <f t="shared" si="72"/>
        <v>0</v>
      </c>
      <c r="K75" s="16">
        <f t="shared" si="73"/>
        <v>0</v>
      </c>
      <c r="L75" s="5">
        <f aca="true" t="shared" si="75" ref="L75:L80">IF(F75&gt;0,IF(LEFT(UPPER(C75))="S",(H75-I75)/H75,(I75-H75)/H75),0)</f>
        <v>0.0006915629322268327</v>
      </c>
      <c r="M75" s="24">
        <f aca="true" t="shared" si="76" ref="M75:M80">(H75*L75)-10</f>
        <v>7.25</v>
      </c>
    </row>
    <row r="76" spans="1:13" ht="12.75">
      <c r="A76" s="1">
        <v>40549</v>
      </c>
      <c r="B76" s="26" t="s">
        <v>91</v>
      </c>
      <c r="C76" s="28" t="s">
        <v>10</v>
      </c>
      <c r="D76" s="16">
        <v>990</v>
      </c>
      <c r="E76" s="4">
        <v>25.25</v>
      </c>
      <c r="F76" s="1">
        <v>40549</v>
      </c>
      <c r="G76" s="4">
        <v>25.02</v>
      </c>
      <c r="H76" s="16">
        <f aca="true" t="shared" si="77" ref="H76:H81">E76*D76</f>
        <v>24997.5</v>
      </c>
      <c r="I76" s="16">
        <f t="shared" si="74"/>
        <v>24769.8</v>
      </c>
      <c r="J76">
        <f t="shared" si="72"/>
        <v>0</v>
      </c>
      <c r="K76" s="16">
        <f t="shared" si="73"/>
        <v>0</v>
      </c>
      <c r="L76" s="5">
        <f t="shared" si="75"/>
        <v>-0.009108910891089138</v>
      </c>
      <c r="M76" s="24">
        <f t="shared" si="76"/>
        <v>-237.70000000000073</v>
      </c>
    </row>
    <row r="77" spans="1:13" ht="12.75">
      <c r="A77" s="1">
        <v>40550</v>
      </c>
      <c r="B77" s="26" t="s">
        <v>107</v>
      </c>
      <c r="C77" s="28" t="s">
        <v>10</v>
      </c>
      <c r="D77" s="16">
        <v>1434</v>
      </c>
      <c r="E77" s="4">
        <v>34.85</v>
      </c>
      <c r="F77" s="1">
        <v>40550</v>
      </c>
      <c r="G77" s="4">
        <v>34.5</v>
      </c>
      <c r="H77" s="16">
        <f t="shared" si="77"/>
        <v>49974.9</v>
      </c>
      <c r="I77" s="16">
        <f t="shared" si="74"/>
        <v>49473</v>
      </c>
      <c r="J77">
        <f t="shared" si="72"/>
        <v>0</v>
      </c>
      <c r="K77" s="16">
        <f t="shared" si="73"/>
        <v>0</v>
      </c>
      <c r="L77" s="5">
        <f t="shared" si="75"/>
        <v>-0.010043041606886686</v>
      </c>
      <c r="M77" s="24">
        <f t="shared" si="76"/>
        <v>-511.90000000000146</v>
      </c>
    </row>
    <row r="78" spans="1:13" ht="12.75">
      <c r="A78" s="1">
        <v>40557</v>
      </c>
      <c r="B78" s="26" t="s">
        <v>15</v>
      </c>
      <c r="C78" s="28" t="s">
        <v>10</v>
      </c>
      <c r="D78" s="16">
        <v>11312</v>
      </c>
      <c r="E78" s="4">
        <v>2.21</v>
      </c>
      <c r="F78" s="1">
        <v>40557</v>
      </c>
      <c r="G78" s="3">
        <v>2.2125</v>
      </c>
      <c r="H78" s="16">
        <f t="shared" si="77"/>
        <v>24999.52</v>
      </c>
      <c r="I78" s="16">
        <f t="shared" si="74"/>
        <v>25027.8</v>
      </c>
      <c r="J78">
        <f t="shared" si="72"/>
        <v>0</v>
      </c>
      <c r="K78" s="16">
        <f t="shared" si="73"/>
        <v>0</v>
      </c>
      <c r="L78" s="5">
        <f t="shared" si="75"/>
        <v>0.001131221719456967</v>
      </c>
      <c r="M78" s="24">
        <f t="shared" si="76"/>
        <v>18.279999999998836</v>
      </c>
    </row>
    <row r="79" spans="1:13" ht="12.75">
      <c r="A79" s="1">
        <v>40560</v>
      </c>
      <c r="B79" s="26" t="s">
        <v>109</v>
      </c>
      <c r="C79" s="28" t="s">
        <v>10</v>
      </c>
      <c r="D79" s="16">
        <v>659</v>
      </c>
      <c r="E79" s="4">
        <v>37.9</v>
      </c>
      <c r="F79" s="1">
        <v>40560</v>
      </c>
      <c r="G79" s="4">
        <v>37.33</v>
      </c>
      <c r="H79" s="16">
        <f t="shared" si="77"/>
        <v>24976.1</v>
      </c>
      <c r="I79" s="16">
        <f t="shared" si="74"/>
        <v>24600.469999999998</v>
      </c>
      <c r="J79">
        <f t="shared" si="72"/>
        <v>0</v>
      </c>
      <c r="K79" s="16">
        <f t="shared" si="73"/>
        <v>0</v>
      </c>
      <c r="L79" s="5">
        <f t="shared" si="75"/>
        <v>-0.015039577836411652</v>
      </c>
      <c r="M79" s="24">
        <f t="shared" si="76"/>
        <v>-385.630000000001</v>
      </c>
    </row>
    <row r="80" spans="1:13" ht="12.75">
      <c r="A80" s="1">
        <v>40561</v>
      </c>
      <c r="B80" s="26" t="s">
        <v>110</v>
      </c>
      <c r="C80" s="28" t="s">
        <v>10</v>
      </c>
      <c r="D80" s="16">
        <v>17182</v>
      </c>
      <c r="E80" s="2">
        <v>1.455</v>
      </c>
      <c r="F80" s="1">
        <v>40561</v>
      </c>
      <c r="G80" s="2">
        <v>1.451</v>
      </c>
      <c r="H80" s="16">
        <f t="shared" si="77"/>
        <v>24999.81</v>
      </c>
      <c r="I80" s="16">
        <f t="shared" si="74"/>
        <v>24931.082000000002</v>
      </c>
      <c r="J80">
        <f aca="true" t="shared" si="78" ref="J80:J85">IF(F80&gt;0,F80-A80,0)</f>
        <v>0</v>
      </c>
      <c r="K80" s="16">
        <f aca="true" t="shared" si="79" ref="K80:K85">H80*J80</f>
        <v>0</v>
      </c>
      <c r="L80" s="5">
        <f t="shared" si="75"/>
        <v>-0.0027491408934707563</v>
      </c>
      <c r="M80" s="24">
        <f t="shared" si="76"/>
        <v>-78.72799999999916</v>
      </c>
    </row>
    <row r="81" spans="1:13" ht="12.75">
      <c r="A81" s="1">
        <v>40567</v>
      </c>
      <c r="B81" s="26" t="s">
        <v>111</v>
      </c>
      <c r="C81" s="28" t="s">
        <v>22</v>
      </c>
      <c r="D81" s="16">
        <v>1136</v>
      </c>
      <c r="E81" s="16">
        <v>22</v>
      </c>
      <c r="F81" s="1">
        <v>40567</v>
      </c>
      <c r="G81" s="2">
        <v>22.47</v>
      </c>
      <c r="H81" s="16">
        <f t="shared" si="77"/>
        <v>24992</v>
      </c>
      <c r="I81" s="16">
        <f aca="true" t="shared" si="80" ref="I81:I86">IF(F81&gt;0,G81*D81,0)</f>
        <v>25525.92</v>
      </c>
      <c r="J81">
        <f t="shared" si="78"/>
        <v>0</v>
      </c>
      <c r="K81" s="16">
        <f t="shared" si="79"/>
        <v>0</v>
      </c>
      <c r="L81" s="5">
        <f aca="true" t="shared" si="81" ref="L81:L86">IF(F81&gt;0,IF(LEFT(UPPER(C81))="S",(H81-I81)/H81,(I81-H81)/H81),0)</f>
        <v>-0.021363636363636293</v>
      </c>
      <c r="M81" s="24">
        <f aca="true" t="shared" si="82" ref="M81:M86">(H81*L81)-10</f>
        <v>-543.9199999999983</v>
      </c>
    </row>
    <row r="82" spans="1:13" ht="12.75">
      <c r="A82" s="1">
        <v>40571</v>
      </c>
      <c r="B82" s="26" t="s">
        <v>17</v>
      </c>
      <c r="C82" s="28" t="s">
        <v>10</v>
      </c>
      <c r="D82" s="16">
        <v>2304</v>
      </c>
      <c r="E82" s="4">
        <v>10.85</v>
      </c>
      <c r="F82" s="1">
        <v>40571</v>
      </c>
      <c r="G82" s="4">
        <v>10.67</v>
      </c>
      <c r="H82" s="16">
        <f aca="true" t="shared" si="83" ref="H82:H87">E82*D82</f>
        <v>24998.399999999998</v>
      </c>
      <c r="I82" s="16">
        <f t="shared" si="80"/>
        <v>24583.68</v>
      </c>
      <c r="J82">
        <f t="shared" si="78"/>
        <v>0</v>
      </c>
      <c r="K82" s="16">
        <f t="shared" si="79"/>
        <v>0</v>
      </c>
      <c r="L82" s="5">
        <f t="shared" si="81"/>
        <v>-0.016589861751151975</v>
      </c>
      <c r="M82" s="24">
        <f t="shared" si="82"/>
        <v>-424.71999999999747</v>
      </c>
    </row>
    <row r="83" spans="1:13" ht="12.75">
      <c r="A83" s="1">
        <v>40575</v>
      </c>
      <c r="B83" s="26" t="s">
        <v>28</v>
      </c>
      <c r="C83" s="28" t="s">
        <v>31</v>
      </c>
      <c r="D83" s="16">
        <v>46728</v>
      </c>
      <c r="E83" s="2">
        <v>0.535</v>
      </c>
      <c r="F83" s="1">
        <v>40575</v>
      </c>
      <c r="G83" s="2">
        <v>0.53</v>
      </c>
      <c r="H83" s="16">
        <f t="shared" si="83"/>
        <v>24999.480000000003</v>
      </c>
      <c r="I83" s="16">
        <f t="shared" si="80"/>
        <v>24765.84</v>
      </c>
      <c r="J83">
        <f t="shared" si="78"/>
        <v>0</v>
      </c>
      <c r="K83" s="16">
        <f t="shared" si="79"/>
        <v>0</v>
      </c>
      <c r="L83" s="5">
        <f t="shared" si="81"/>
        <v>-0.009345794392523485</v>
      </c>
      <c r="M83" s="24">
        <f t="shared" si="82"/>
        <v>-243.64000000000306</v>
      </c>
    </row>
    <row r="84" spans="1:13" ht="12.75">
      <c r="A84" s="1">
        <v>40581</v>
      </c>
      <c r="B84" s="26" t="s">
        <v>17</v>
      </c>
      <c r="C84" s="28" t="s">
        <v>10</v>
      </c>
      <c r="D84" s="16">
        <v>2283</v>
      </c>
      <c r="E84" s="4">
        <v>10.95</v>
      </c>
      <c r="F84" s="1">
        <v>40581</v>
      </c>
      <c r="G84" s="4">
        <v>10.57</v>
      </c>
      <c r="H84" s="16">
        <f t="shared" si="83"/>
        <v>24998.85</v>
      </c>
      <c r="I84" s="16">
        <f t="shared" si="80"/>
        <v>24131.31</v>
      </c>
      <c r="J84">
        <f t="shared" si="78"/>
        <v>0</v>
      </c>
      <c r="K84" s="16">
        <f t="shared" si="79"/>
        <v>0</v>
      </c>
      <c r="L84" s="5">
        <f t="shared" si="81"/>
        <v>-0.03470319634703185</v>
      </c>
      <c r="M84" s="24">
        <f t="shared" si="82"/>
        <v>-877.5399999999972</v>
      </c>
    </row>
    <row r="85" spans="1:13" ht="12.75">
      <c r="A85" s="1">
        <v>40583</v>
      </c>
      <c r="B85" s="26" t="s">
        <v>66</v>
      </c>
      <c r="C85" s="28" t="s">
        <v>10</v>
      </c>
      <c r="D85" s="16">
        <v>3168</v>
      </c>
      <c r="E85" s="4">
        <v>7.89</v>
      </c>
      <c r="F85" s="1">
        <v>40583</v>
      </c>
      <c r="G85" s="4">
        <v>7.76</v>
      </c>
      <c r="H85" s="16">
        <f t="shared" si="83"/>
        <v>24995.52</v>
      </c>
      <c r="I85" s="16">
        <f t="shared" si="80"/>
        <v>24583.68</v>
      </c>
      <c r="J85">
        <f t="shared" si="78"/>
        <v>0</v>
      </c>
      <c r="K85" s="16">
        <f t="shared" si="79"/>
        <v>0</v>
      </c>
      <c r="L85" s="5">
        <f t="shared" si="81"/>
        <v>-0.016476552598225606</v>
      </c>
      <c r="M85" s="24">
        <f t="shared" si="82"/>
        <v>-421.8400000000001</v>
      </c>
    </row>
    <row r="86" spans="1:13" ht="12.75">
      <c r="A86" s="1">
        <v>40588</v>
      </c>
      <c r="B86" s="26" t="s">
        <v>69</v>
      </c>
      <c r="C86" s="28" t="s">
        <v>10</v>
      </c>
      <c r="D86" s="16">
        <v>2840</v>
      </c>
      <c r="E86" s="4">
        <v>8.8</v>
      </c>
      <c r="F86" s="1">
        <v>40588</v>
      </c>
      <c r="G86" s="4">
        <v>8.79</v>
      </c>
      <c r="H86" s="16">
        <f t="shared" si="83"/>
        <v>24992.000000000004</v>
      </c>
      <c r="I86" s="16">
        <f t="shared" si="80"/>
        <v>24963.6</v>
      </c>
      <c r="J86">
        <f aca="true" t="shared" si="84" ref="J86:J91">IF(F86&gt;0,F86-A86,0)</f>
        <v>0</v>
      </c>
      <c r="K86" s="16">
        <f aca="true" t="shared" si="85" ref="K86:K91">H86*J86</f>
        <v>0</v>
      </c>
      <c r="L86" s="5">
        <f t="shared" si="81"/>
        <v>-0.00113636363636384</v>
      </c>
      <c r="M86" s="24">
        <f t="shared" si="82"/>
        <v>-38.40000000000509</v>
      </c>
    </row>
    <row r="87" spans="1:13" ht="12.75">
      <c r="A87" s="1">
        <v>40592</v>
      </c>
      <c r="B87" s="26" t="s">
        <v>112</v>
      </c>
      <c r="C87" s="28" t="s">
        <v>10</v>
      </c>
      <c r="D87" s="16">
        <v>9057</v>
      </c>
      <c r="E87" s="4">
        <v>2.76</v>
      </c>
      <c r="F87" s="1">
        <v>40592</v>
      </c>
      <c r="G87" s="4">
        <v>2.665</v>
      </c>
      <c r="H87" s="16">
        <f t="shared" si="83"/>
        <v>24997.32</v>
      </c>
      <c r="I87" s="16">
        <f aca="true" t="shared" si="86" ref="I87:I92">IF(F87&gt;0,G87*D87,0)</f>
        <v>24136.905</v>
      </c>
      <c r="J87">
        <f t="shared" si="84"/>
        <v>0</v>
      </c>
      <c r="K87" s="16">
        <f t="shared" si="85"/>
        <v>0</v>
      </c>
      <c r="L87" s="5">
        <f aca="true" t="shared" si="87" ref="L87:L92">IF(F87&gt;0,IF(LEFT(UPPER(C87))="S",(H87-I87)/H87,(I87-H87)/H87),0)</f>
        <v>-0.0344202898550725</v>
      </c>
      <c r="M87" s="24">
        <f aca="true" t="shared" si="88" ref="M87:M92">(H87*L87)-10</f>
        <v>-870.4150000000009</v>
      </c>
    </row>
    <row r="88" spans="1:13" ht="12.75">
      <c r="A88" s="1">
        <v>40597</v>
      </c>
      <c r="B88" s="26" t="s">
        <v>35</v>
      </c>
      <c r="C88" s="28" t="s">
        <v>10</v>
      </c>
      <c r="D88" s="16">
        <v>3309</v>
      </c>
      <c r="E88" s="4">
        <v>15.11</v>
      </c>
      <c r="F88" s="1">
        <v>40597</v>
      </c>
      <c r="G88" s="4">
        <v>14.88</v>
      </c>
      <c r="H88" s="16">
        <f aca="true" t="shared" si="89" ref="H88:H93">E88*D88</f>
        <v>49998.99</v>
      </c>
      <c r="I88" s="16">
        <f t="shared" si="86"/>
        <v>49237.920000000006</v>
      </c>
      <c r="J88">
        <f t="shared" si="84"/>
        <v>0</v>
      </c>
      <c r="K88" s="16">
        <f t="shared" si="85"/>
        <v>0</v>
      </c>
      <c r="L88" s="5">
        <f t="shared" si="87"/>
        <v>-0.015221707478490915</v>
      </c>
      <c r="M88" s="24">
        <f t="shared" si="88"/>
        <v>-771.0699999999924</v>
      </c>
    </row>
    <row r="89" spans="1:13" ht="12.75">
      <c r="A89" s="1">
        <v>40603</v>
      </c>
      <c r="B89" s="26" t="s">
        <v>23</v>
      </c>
      <c r="C89" s="28" t="s">
        <v>10</v>
      </c>
      <c r="D89" s="16">
        <v>3448</v>
      </c>
      <c r="E89" s="4">
        <v>7.25</v>
      </c>
      <c r="F89" s="1">
        <v>40603</v>
      </c>
      <c r="G89" s="4">
        <v>7.18</v>
      </c>
      <c r="H89" s="16">
        <f t="shared" si="89"/>
        <v>24998</v>
      </c>
      <c r="I89" s="16">
        <f t="shared" si="86"/>
        <v>24756.64</v>
      </c>
      <c r="J89">
        <f t="shared" si="84"/>
        <v>0</v>
      </c>
      <c r="K89" s="16">
        <f t="shared" si="85"/>
        <v>0</v>
      </c>
      <c r="L89" s="5">
        <f t="shared" si="87"/>
        <v>-0.009655172413793127</v>
      </c>
      <c r="M89" s="24">
        <f t="shared" si="88"/>
        <v>-251.36000000000058</v>
      </c>
    </row>
    <row r="90" spans="1:13" ht="12.75">
      <c r="A90" s="1">
        <v>40611</v>
      </c>
      <c r="B90" s="26" t="s">
        <v>68</v>
      </c>
      <c r="C90" s="28" t="s">
        <v>10</v>
      </c>
      <c r="D90" s="16">
        <v>21739</v>
      </c>
      <c r="E90" s="4">
        <v>1.15</v>
      </c>
      <c r="F90" s="1">
        <v>40604</v>
      </c>
      <c r="G90" s="2">
        <v>1.144</v>
      </c>
      <c r="H90" s="16">
        <f t="shared" si="89"/>
        <v>24999.85</v>
      </c>
      <c r="I90" s="16">
        <f t="shared" si="86"/>
        <v>24869.415999999997</v>
      </c>
      <c r="J90">
        <f t="shared" si="84"/>
        <v>-7</v>
      </c>
      <c r="K90" s="16">
        <f t="shared" si="85"/>
        <v>-174998.94999999998</v>
      </c>
      <c r="L90" s="5">
        <f t="shared" si="87"/>
        <v>-0.005217391304347871</v>
      </c>
      <c r="M90" s="24">
        <f t="shared" si="88"/>
        <v>-140.4340000000011</v>
      </c>
    </row>
    <row r="91" spans="1:13" ht="12.75">
      <c r="A91" s="1">
        <v>40612</v>
      </c>
      <c r="B91" s="26" t="s">
        <v>68</v>
      </c>
      <c r="C91" s="28" t="s">
        <v>10</v>
      </c>
      <c r="D91" s="16">
        <v>1063</v>
      </c>
      <c r="E91" s="4">
        <v>23.5</v>
      </c>
      <c r="F91" s="1">
        <v>40612</v>
      </c>
      <c r="G91" s="4">
        <v>23.4</v>
      </c>
      <c r="H91" s="16">
        <f t="shared" si="89"/>
        <v>24980.5</v>
      </c>
      <c r="I91" s="16">
        <f t="shared" si="86"/>
        <v>24874.199999999997</v>
      </c>
      <c r="J91">
        <f t="shared" si="84"/>
        <v>0</v>
      </c>
      <c r="K91" s="16">
        <f t="shared" si="85"/>
        <v>0</v>
      </c>
      <c r="L91" s="5">
        <f t="shared" si="87"/>
        <v>-0.0042553191489362865</v>
      </c>
      <c r="M91" s="24">
        <f t="shared" si="88"/>
        <v>-116.30000000000291</v>
      </c>
    </row>
    <row r="92" spans="1:13" ht="12.75">
      <c r="A92" s="1">
        <v>40618</v>
      </c>
      <c r="B92" s="26" t="s">
        <v>68</v>
      </c>
      <c r="C92" s="28" t="s">
        <v>10</v>
      </c>
      <c r="D92" s="16">
        <v>1693</v>
      </c>
      <c r="E92" s="4">
        <v>14.76</v>
      </c>
      <c r="F92" s="1">
        <v>40618</v>
      </c>
      <c r="G92" s="4">
        <v>14.24</v>
      </c>
      <c r="H92" s="16">
        <f t="shared" si="89"/>
        <v>24988.68</v>
      </c>
      <c r="I92" s="16">
        <f t="shared" si="86"/>
        <v>24108.32</v>
      </c>
      <c r="J92">
        <f aca="true" t="shared" si="90" ref="J92:J97">IF(F92&gt;0,F92-A92,0)</f>
        <v>0</v>
      </c>
      <c r="K92" s="16">
        <f aca="true" t="shared" si="91" ref="K92:K97">H92*J92</f>
        <v>0</v>
      </c>
      <c r="L92" s="5">
        <f t="shared" si="87"/>
        <v>-0.03523035230352306</v>
      </c>
      <c r="M92" s="24">
        <f t="shared" si="88"/>
        <v>-890.3600000000006</v>
      </c>
    </row>
    <row r="93" spans="1:13" ht="12.75">
      <c r="A93" s="1">
        <v>40630</v>
      </c>
      <c r="B93" s="26" t="s">
        <v>33</v>
      </c>
      <c r="C93" s="28" t="s">
        <v>10</v>
      </c>
      <c r="D93" s="16">
        <v>3987</v>
      </c>
      <c r="E93" s="4">
        <v>6.27</v>
      </c>
      <c r="F93" s="1">
        <v>40644</v>
      </c>
      <c r="G93" s="2">
        <v>6.235</v>
      </c>
      <c r="H93" s="16">
        <f t="shared" si="89"/>
        <v>24998.489999999998</v>
      </c>
      <c r="I93" s="16">
        <f aca="true" t="shared" si="92" ref="I93:I98">IF(F93&gt;0,G93*D93,0)</f>
        <v>24858.945</v>
      </c>
      <c r="J93">
        <f t="shared" si="90"/>
        <v>14</v>
      </c>
      <c r="K93" s="16">
        <f t="shared" si="91"/>
        <v>349978.86</v>
      </c>
      <c r="L93" s="5">
        <f aca="true" t="shared" si="93" ref="L93:L98">IF(F93&gt;0,IF(LEFT(UPPER(C93))="S",(H93-I93)/H93,(I93-H93)/H93),0)</f>
        <v>-0.00558213716108446</v>
      </c>
      <c r="M93" s="24">
        <f aca="true" t="shared" si="94" ref="M93:M98">(H93*L93)-10</f>
        <v>-149.54499999999825</v>
      </c>
    </row>
    <row r="94" spans="1:13" ht="12.75">
      <c r="A94" s="1">
        <v>40644</v>
      </c>
      <c r="B94" s="26" t="s">
        <v>116</v>
      </c>
      <c r="C94" s="28" t="s">
        <v>10</v>
      </c>
      <c r="D94" s="16">
        <v>3968</v>
      </c>
      <c r="E94" s="4">
        <v>6.3</v>
      </c>
      <c r="F94" s="1">
        <v>40644</v>
      </c>
      <c r="G94" s="4">
        <v>6.18</v>
      </c>
      <c r="H94" s="16">
        <f aca="true" t="shared" si="95" ref="H94:H99">E94*D94</f>
        <v>24998.399999999998</v>
      </c>
      <c r="I94" s="16">
        <f t="shared" si="92"/>
        <v>24522.239999999998</v>
      </c>
      <c r="J94">
        <f t="shared" si="90"/>
        <v>0</v>
      </c>
      <c r="K94" s="16">
        <f t="shared" si="91"/>
        <v>0</v>
      </c>
      <c r="L94" s="5">
        <f t="shared" si="93"/>
        <v>-0.019047619047619042</v>
      </c>
      <c r="M94" s="24">
        <f t="shared" si="94"/>
        <v>-486.15999999999985</v>
      </c>
    </row>
    <row r="95" spans="1:13" ht="12.75">
      <c r="A95" s="1">
        <v>40648</v>
      </c>
      <c r="B95" s="26" t="s">
        <v>69</v>
      </c>
      <c r="C95" s="28" t="s">
        <v>10</v>
      </c>
      <c r="D95" s="16">
        <v>3023</v>
      </c>
      <c r="E95" s="4">
        <v>8.27</v>
      </c>
      <c r="F95" s="1">
        <v>40648</v>
      </c>
      <c r="G95" s="2">
        <v>8.235</v>
      </c>
      <c r="H95" s="16">
        <f t="shared" si="95"/>
        <v>25000.21</v>
      </c>
      <c r="I95" s="16">
        <f t="shared" si="92"/>
        <v>24894.405</v>
      </c>
      <c r="J95">
        <f t="shared" si="90"/>
        <v>0</v>
      </c>
      <c r="K95" s="16">
        <f t="shared" si="91"/>
        <v>0</v>
      </c>
      <c r="L95" s="5">
        <f t="shared" si="93"/>
        <v>-0.004232164449818633</v>
      </c>
      <c r="M95" s="24">
        <f t="shared" si="94"/>
        <v>-115.80500000000028</v>
      </c>
    </row>
    <row r="96" spans="1:13" ht="12.75">
      <c r="A96" s="1">
        <v>40660</v>
      </c>
      <c r="B96" s="26" t="s">
        <v>35</v>
      </c>
      <c r="C96" s="28" t="s">
        <v>10</v>
      </c>
      <c r="D96" s="16">
        <v>1555</v>
      </c>
      <c r="E96" s="4">
        <v>16.07</v>
      </c>
      <c r="F96" s="1">
        <v>40660</v>
      </c>
      <c r="G96" s="4">
        <v>15.83</v>
      </c>
      <c r="H96" s="16">
        <f t="shared" si="95"/>
        <v>24988.850000000002</v>
      </c>
      <c r="I96" s="16">
        <f t="shared" si="92"/>
        <v>24615.65</v>
      </c>
      <c r="J96">
        <f t="shared" si="90"/>
        <v>0</v>
      </c>
      <c r="K96" s="16">
        <f t="shared" si="91"/>
        <v>0</v>
      </c>
      <c r="L96" s="5">
        <f t="shared" si="93"/>
        <v>-0.014934660858743027</v>
      </c>
      <c r="M96" s="24">
        <f t="shared" si="94"/>
        <v>-383.2000000000007</v>
      </c>
    </row>
    <row r="97" spans="1:16" ht="12.75">
      <c r="A97" s="1">
        <v>40667</v>
      </c>
      <c r="B97" s="26" t="s">
        <v>116</v>
      </c>
      <c r="C97" s="28" t="s">
        <v>10</v>
      </c>
      <c r="D97" s="16">
        <v>4105</v>
      </c>
      <c r="E97" s="4">
        <v>6.09</v>
      </c>
      <c r="F97" s="1">
        <v>40676</v>
      </c>
      <c r="G97" s="4">
        <v>5.97</v>
      </c>
      <c r="H97" s="16">
        <f t="shared" si="95"/>
        <v>24999.45</v>
      </c>
      <c r="I97" s="16">
        <f t="shared" si="92"/>
        <v>24506.85</v>
      </c>
      <c r="J97">
        <f t="shared" si="90"/>
        <v>9</v>
      </c>
      <c r="K97" s="16">
        <f t="shared" si="91"/>
        <v>224995.05000000002</v>
      </c>
      <c r="L97" s="5">
        <f t="shared" si="93"/>
        <v>-0.019704433497537033</v>
      </c>
      <c r="M97" s="24">
        <f t="shared" si="94"/>
        <v>-502.6000000000022</v>
      </c>
      <c r="O97" s="39">
        <v>25000</v>
      </c>
      <c r="P97" s="40">
        <v>1.8</v>
      </c>
    </row>
    <row r="98" spans="1:16" ht="12.75">
      <c r="A98" s="1">
        <v>40676</v>
      </c>
      <c r="B98" s="26" t="s">
        <v>37</v>
      </c>
      <c r="C98" s="28" t="s">
        <v>10</v>
      </c>
      <c r="D98" s="16">
        <v>4105</v>
      </c>
      <c r="E98" s="2">
        <v>0.926</v>
      </c>
      <c r="F98" s="1">
        <v>40677</v>
      </c>
      <c r="G98" s="2">
        <v>0.9215</v>
      </c>
      <c r="H98" s="16">
        <f t="shared" si="95"/>
        <v>3801.23</v>
      </c>
      <c r="I98" s="16">
        <f t="shared" si="92"/>
        <v>3782.7575</v>
      </c>
      <c r="J98">
        <f aca="true" t="shared" si="96" ref="J98:J104">IF(F98&gt;0,F98-A98,0)</f>
        <v>1</v>
      </c>
      <c r="K98" s="16">
        <f aca="true" t="shared" si="97" ref="K98:K104">H98*J98</f>
        <v>3801.23</v>
      </c>
      <c r="L98" s="5">
        <f t="shared" si="93"/>
        <v>-0.004859611231101474</v>
      </c>
      <c r="M98" s="24">
        <f t="shared" si="94"/>
        <v>-28.472499999999854</v>
      </c>
      <c r="O98" s="41">
        <f>O97/P97</f>
        <v>13888.888888888889</v>
      </c>
      <c r="P98" s="42"/>
    </row>
    <row r="99" spans="1:13" ht="12.75">
      <c r="A99" s="1">
        <v>40680</v>
      </c>
      <c r="B99" s="26" t="s">
        <v>98</v>
      </c>
      <c r="C99" s="28" t="s">
        <v>10</v>
      </c>
      <c r="D99" s="16">
        <v>5882</v>
      </c>
      <c r="E99" s="4">
        <v>4.25</v>
      </c>
      <c r="F99" s="1">
        <v>40680</v>
      </c>
      <c r="G99" s="4">
        <v>4.174</v>
      </c>
      <c r="H99" s="16">
        <f t="shared" si="95"/>
        <v>24998.5</v>
      </c>
      <c r="I99" s="16">
        <f aca="true" t="shared" si="98" ref="I99:I104">IF(F99&gt;0,G99*D99,0)</f>
        <v>24551.468</v>
      </c>
      <c r="J99">
        <f t="shared" si="96"/>
        <v>0</v>
      </c>
      <c r="K99" s="16">
        <f t="shared" si="97"/>
        <v>0</v>
      </c>
      <c r="L99" s="5">
        <f aca="true" t="shared" si="99" ref="L99:L104">IF(F99&gt;0,IF(LEFT(UPPER(C99))="S",(H99-I99)/H99,(I99-H99)/H99),0)</f>
        <v>-0.01788235294117644</v>
      </c>
      <c r="M99" s="24">
        <f aca="true" t="shared" si="100" ref="M99:M104">(H99*L99)-10</f>
        <v>-457.03199999999924</v>
      </c>
    </row>
    <row r="100" spans="1:13" ht="12.75">
      <c r="A100" s="1">
        <v>40682</v>
      </c>
      <c r="B100" s="26" t="s">
        <v>104</v>
      </c>
      <c r="C100" s="28" t="s">
        <v>10</v>
      </c>
      <c r="D100" s="16">
        <v>11574</v>
      </c>
      <c r="E100" s="4">
        <v>2.16</v>
      </c>
      <c r="F100" s="1">
        <v>40682</v>
      </c>
      <c r="G100" s="4">
        <v>2.12</v>
      </c>
      <c r="H100" s="16">
        <f aca="true" t="shared" si="101" ref="H100:H105">E100*D100</f>
        <v>24999.84</v>
      </c>
      <c r="I100" s="16">
        <f t="shared" si="98"/>
        <v>24536.88</v>
      </c>
      <c r="J100">
        <f t="shared" si="96"/>
        <v>0</v>
      </c>
      <c r="K100" s="16">
        <f t="shared" si="97"/>
        <v>0</v>
      </c>
      <c r="L100" s="5">
        <f t="shared" si="99"/>
        <v>-0.018518518518518483</v>
      </c>
      <c r="M100" s="24">
        <f t="shared" si="100"/>
        <v>-472.9599999999991</v>
      </c>
    </row>
    <row r="101" spans="1:13" ht="12.75">
      <c r="A101" s="1">
        <v>40688</v>
      </c>
      <c r="B101" s="26" t="s">
        <v>104</v>
      </c>
      <c r="C101" s="28" t="s">
        <v>10</v>
      </c>
      <c r="D101" s="16">
        <v>1748</v>
      </c>
      <c r="E101" s="4">
        <v>14.3</v>
      </c>
      <c r="F101" s="1">
        <v>40688</v>
      </c>
      <c r="G101" s="4">
        <v>14.22</v>
      </c>
      <c r="H101" s="16">
        <f t="shared" si="101"/>
        <v>24996.4</v>
      </c>
      <c r="I101" s="16">
        <f t="shared" si="98"/>
        <v>24856.56</v>
      </c>
      <c r="J101">
        <f t="shared" si="96"/>
        <v>0</v>
      </c>
      <c r="K101" s="16">
        <f t="shared" si="97"/>
        <v>0</v>
      </c>
      <c r="L101" s="5">
        <f t="shared" si="99"/>
        <v>-0.0055944055944056</v>
      </c>
      <c r="M101" s="24">
        <f t="shared" si="100"/>
        <v>-149.84000000000015</v>
      </c>
    </row>
    <row r="102" spans="1:13" ht="12.75">
      <c r="A102" s="1">
        <v>40701</v>
      </c>
      <c r="B102" s="26" t="s">
        <v>98</v>
      </c>
      <c r="C102" s="28" t="s">
        <v>10</v>
      </c>
      <c r="D102" s="16">
        <v>7034</v>
      </c>
      <c r="E102" s="2">
        <v>3.554</v>
      </c>
      <c r="F102" s="1">
        <v>40701</v>
      </c>
      <c r="G102" s="4">
        <v>3.53</v>
      </c>
      <c r="H102" s="16">
        <f t="shared" si="101"/>
        <v>24998.836</v>
      </c>
      <c r="I102" s="16">
        <f t="shared" si="98"/>
        <v>24830.02</v>
      </c>
      <c r="J102">
        <f t="shared" si="96"/>
        <v>0</v>
      </c>
      <c r="K102" s="16">
        <f t="shared" si="97"/>
        <v>0</v>
      </c>
      <c r="L102" s="5">
        <f t="shared" si="99"/>
        <v>-0.006752954417557637</v>
      </c>
      <c r="M102" s="24">
        <f t="shared" si="100"/>
        <v>-178.8159999999989</v>
      </c>
    </row>
    <row r="103" spans="1:13" ht="12.75">
      <c r="A103" s="1">
        <v>40708</v>
      </c>
      <c r="B103" s="26" t="s">
        <v>120</v>
      </c>
      <c r="C103" s="28" t="s">
        <v>10</v>
      </c>
      <c r="D103" s="16">
        <v>5800</v>
      </c>
      <c r="E103" s="2">
        <v>4.31</v>
      </c>
      <c r="F103" s="1">
        <v>40708</v>
      </c>
      <c r="G103" s="2">
        <v>4.234</v>
      </c>
      <c r="H103" s="16">
        <f t="shared" si="101"/>
        <v>24997.999999999996</v>
      </c>
      <c r="I103" s="16">
        <f t="shared" si="98"/>
        <v>24557.2</v>
      </c>
      <c r="J103">
        <f t="shared" si="96"/>
        <v>0</v>
      </c>
      <c r="K103" s="16">
        <f t="shared" si="97"/>
        <v>0</v>
      </c>
      <c r="L103" s="5">
        <f t="shared" si="99"/>
        <v>-0.017633410672853657</v>
      </c>
      <c r="M103" s="24">
        <f t="shared" si="100"/>
        <v>-450.79999999999563</v>
      </c>
    </row>
    <row r="104" spans="1:13" ht="12.75">
      <c r="A104" s="1">
        <v>40708</v>
      </c>
      <c r="B104" s="26" t="s">
        <v>98</v>
      </c>
      <c r="C104" s="28" t="s">
        <v>10</v>
      </c>
      <c r="D104" s="16">
        <v>7225</v>
      </c>
      <c r="E104" s="2">
        <v>3.46</v>
      </c>
      <c r="F104" s="1">
        <v>40708</v>
      </c>
      <c r="G104" s="2">
        <v>3.454</v>
      </c>
      <c r="H104" s="16">
        <f t="shared" si="101"/>
        <v>24998.5</v>
      </c>
      <c r="I104" s="16">
        <f t="shared" si="98"/>
        <v>24955.15</v>
      </c>
      <c r="J104">
        <f t="shared" si="96"/>
        <v>0</v>
      </c>
      <c r="K104" s="16">
        <f t="shared" si="97"/>
        <v>0</v>
      </c>
      <c r="L104" s="5">
        <f t="shared" si="99"/>
        <v>-0.0017341040462427165</v>
      </c>
      <c r="M104" s="24">
        <f t="shared" si="100"/>
        <v>-53.349999999998545</v>
      </c>
    </row>
    <row r="105" spans="1:13" ht="12.75">
      <c r="A105" s="1">
        <v>40711</v>
      </c>
      <c r="B105" s="26" t="s">
        <v>101</v>
      </c>
      <c r="C105" s="28" t="s">
        <v>10</v>
      </c>
      <c r="D105" s="16">
        <v>3912</v>
      </c>
      <c r="E105" s="4">
        <v>6.39</v>
      </c>
      <c r="F105" s="1">
        <v>40711</v>
      </c>
      <c r="G105" s="4">
        <v>6.3</v>
      </c>
      <c r="H105" s="16">
        <f t="shared" si="101"/>
        <v>24997.68</v>
      </c>
      <c r="I105" s="16">
        <f aca="true" t="shared" si="102" ref="I105:I110">IF(F105&gt;0,G105*D105,0)</f>
        <v>24645.6</v>
      </c>
      <c r="J105">
        <f aca="true" t="shared" si="103" ref="J105:J110">IF(F105&gt;0,F105-A105,0)</f>
        <v>0</v>
      </c>
      <c r="K105" s="16">
        <f aca="true" t="shared" si="104" ref="K105:K110">H105*J105</f>
        <v>0</v>
      </c>
      <c r="L105" s="5">
        <f aca="true" t="shared" si="105" ref="L105:L110">IF(F105&gt;0,IF(LEFT(UPPER(C105))="S",(H105-I105)/H105,(I105-H105)/H105),0)</f>
        <v>-0.01408450704225359</v>
      </c>
      <c r="M105" s="24">
        <f aca="true" t="shared" si="106" ref="M105:M110">(H105*L105)-10</f>
        <v>-362.08000000000175</v>
      </c>
    </row>
    <row r="106" spans="1:13" ht="12.75">
      <c r="A106" s="1">
        <v>40718</v>
      </c>
      <c r="B106" s="26" t="s">
        <v>68</v>
      </c>
      <c r="C106" s="28" t="s">
        <v>10</v>
      </c>
      <c r="D106" s="16">
        <v>27322</v>
      </c>
      <c r="E106" s="2">
        <v>0.915</v>
      </c>
      <c r="F106" s="1">
        <v>40718</v>
      </c>
      <c r="G106" s="2">
        <v>0.8935</v>
      </c>
      <c r="H106" s="16">
        <f aca="true" t="shared" si="107" ref="H106:H111">E106*D106</f>
        <v>24999.63</v>
      </c>
      <c r="I106" s="16">
        <f t="shared" si="102"/>
        <v>24412.207</v>
      </c>
      <c r="J106">
        <f t="shared" si="103"/>
        <v>0</v>
      </c>
      <c r="K106" s="16">
        <f t="shared" si="104"/>
        <v>0</v>
      </c>
      <c r="L106" s="5">
        <f t="shared" si="105"/>
        <v>-0.02349726775956294</v>
      </c>
      <c r="M106" s="24">
        <f t="shared" si="106"/>
        <v>-597.4230000000025</v>
      </c>
    </row>
    <row r="107" spans="1:13" ht="12.75">
      <c r="A107" s="1">
        <v>40728</v>
      </c>
      <c r="B107" s="26" t="s">
        <v>17</v>
      </c>
      <c r="C107" s="28" t="s">
        <v>10</v>
      </c>
      <c r="D107" s="16">
        <v>1831</v>
      </c>
      <c r="E107" s="4">
        <v>13.65</v>
      </c>
      <c r="F107" s="1">
        <v>40728</v>
      </c>
      <c r="G107" s="4">
        <v>13.51</v>
      </c>
      <c r="H107" s="16">
        <f t="shared" si="107"/>
        <v>24993.15</v>
      </c>
      <c r="I107" s="16">
        <f t="shared" si="102"/>
        <v>24736.81</v>
      </c>
      <c r="J107">
        <f t="shared" si="103"/>
        <v>0</v>
      </c>
      <c r="K107" s="16">
        <f t="shared" si="104"/>
        <v>0</v>
      </c>
      <c r="L107" s="5">
        <f t="shared" si="105"/>
        <v>-0.010256410256410262</v>
      </c>
      <c r="M107" s="24">
        <f t="shared" si="106"/>
        <v>-266.34000000000015</v>
      </c>
    </row>
    <row r="108" spans="1:13" ht="12.75">
      <c r="A108" s="1">
        <v>40732</v>
      </c>
      <c r="B108" s="26" t="s">
        <v>69</v>
      </c>
      <c r="C108" s="28" t="s">
        <v>10</v>
      </c>
      <c r="D108" s="16">
        <v>3477</v>
      </c>
      <c r="E108" s="4">
        <v>7.19</v>
      </c>
      <c r="F108" s="1">
        <v>40732</v>
      </c>
      <c r="G108" s="4">
        <v>6.94</v>
      </c>
      <c r="H108" s="16">
        <f t="shared" si="107"/>
        <v>24999.63</v>
      </c>
      <c r="I108" s="16">
        <f t="shared" si="102"/>
        <v>24130.38</v>
      </c>
      <c r="J108">
        <f t="shared" si="103"/>
        <v>0</v>
      </c>
      <c r="K108" s="16">
        <f t="shared" si="104"/>
        <v>0</v>
      </c>
      <c r="L108" s="5">
        <f t="shared" si="105"/>
        <v>-0.03477051460361613</v>
      </c>
      <c r="M108" s="24">
        <f t="shared" si="106"/>
        <v>-879.25</v>
      </c>
    </row>
    <row r="109" spans="1:13" ht="12.75">
      <c r="A109" s="1">
        <v>40751</v>
      </c>
      <c r="B109" s="26" t="s">
        <v>122</v>
      </c>
      <c r="C109" s="28" t="s">
        <v>10</v>
      </c>
      <c r="D109" s="16">
        <v>12755</v>
      </c>
      <c r="E109" s="4">
        <v>1.96</v>
      </c>
      <c r="F109" s="1">
        <v>40751</v>
      </c>
      <c r="G109" s="4">
        <v>1.891</v>
      </c>
      <c r="H109" s="16">
        <f t="shared" si="107"/>
        <v>24999.8</v>
      </c>
      <c r="I109" s="16">
        <f t="shared" si="102"/>
        <v>24119.705</v>
      </c>
      <c r="J109">
        <f t="shared" si="103"/>
        <v>0</v>
      </c>
      <c r="K109" s="16">
        <f t="shared" si="104"/>
        <v>0</v>
      </c>
      <c r="L109" s="5">
        <f t="shared" si="105"/>
        <v>-0.03520408163265296</v>
      </c>
      <c r="M109" s="24">
        <f t="shared" si="106"/>
        <v>-890.0949999999975</v>
      </c>
    </row>
    <row r="110" spans="1:13" ht="12.75">
      <c r="A110" s="1">
        <v>40751</v>
      </c>
      <c r="B110" s="26" t="s">
        <v>34</v>
      </c>
      <c r="C110" s="28" t="s">
        <v>10</v>
      </c>
      <c r="D110" s="16">
        <v>1519</v>
      </c>
      <c r="E110" s="4">
        <v>16.45</v>
      </c>
      <c r="F110" s="1">
        <v>40751</v>
      </c>
      <c r="G110" s="4">
        <v>16.35</v>
      </c>
      <c r="H110" s="16">
        <f t="shared" si="107"/>
        <v>24987.55</v>
      </c>
      <c r="I110" s="16">
        <f t="shared" si="102"/>
        <v>24835.65</v>
      </c>
      <c r="J110">
        <f t="shared" si="103"/>
        <v>0</v>
      </c>
      <c r="K110" s="16">
        <f t="shared" si="104"/>
        <v>0</v>
      </c>
      <c r="L110" s="5">
        <f t="shared" si="105"/>
        <v>-0.0060790273556230135</v>
      </c>
      <c r="M110" s="24">
        <f t="shared" si="106"/>
        <v>-161.89999999999782</v>
      </c>
    </row>
    <row r="111" spans="1:13" ht="12.75">
      <c r="A111" s="1">
        <v>40756</v>
      </c>
      <c r="B111" s="26" t="s">
        <v>20</v>
      </c>
      <c r="C111" s="28" t="s">
        <v>10</v>
      </c>
      <c r="D111" s="16">
        <v>2693</v>
      </c>
      <c r="E111" s="4">
        <v>9.28</v>
      </c>
      <c r="F111" s="1">
        <v>40756</v>
      </c>
      <c r="G111" s="4">
        <v>9.18</v>
      </c>
      <c r="H111" s="16">
        <f t="shared" si="107"/>
        <v>24991.039999999997</v>
      </c>
      <c r="I111" s="16">
        <f aca="true" t="shared" si="108" ref="I111:I116">IF(F111&gt;0,G111*D111,0)</f>
        <v>24721.739999999998</v>
      </c>
      <c r="J111">
        <f aca="true" t="shared" si="109" ref="J111:J116">IF(F111&gt;0,F111-A111,0)</f>
        <v>0</v>
      </c>
      <c r="K111" s="16">
        <f aca="true" t="shared" si="110" ref="K111:K116">H111*J111</f>
        <v>0</v>
      </c>
      <c r="L111" s="5">
        <f aca="true" t="shared" si="111" ref="L111:L116">IF(F111&gt;0,IF(LEFT(UPPER(C111))="S",(H111-I111)/H111,(I111-H111)/H111),0)</f>
        <v>-0.010775862068965488</v>
      </c>
      <c r="M111" s="24">
        <f aca="true" t="shared" si="112" ref="M111:M116">(H111*L111)-10</f>
        <v>-279.2999999999993</v>
      </c>
    </row>
    <row r="112" spans="1:13" ht="12.75">
      <c r="A112" s="1">
        <v>40785</v>
      </c>
      <c r="B112" s="26" t="s">
        <v>44</v>
      </c>
      <c r="C112" s="28" t="s">
        <v>10</v>
      </c>
      <c r="D112" s="16">
        <v>26150</v>
      </c>
      <c r="E112" s="2">
        <v>0.956</v>
      </c>
      <c r="F112" s="1">
        <v>40785</v>
      </c>
      <c r="G112" s="2">
        <v>0.947</v>
      </c>
      <c r="H112" s="16">
        <f aca="true" t="shared" si="113" ref="H112:H117">E112*D112</f>
        <v>24999.399999999998</v>
      </c>
      <c r="I112" s="16">
        <f t="shared" si="108"/>
        <v>24764.05</v>
      </c>
      <c r="J112">
        <f t="shared" si="109"/>
        <v>0</v>
      </c>
      <c r="K112" s="16">
        <f t="shared" si="110"/>
        <v>0</v>
      </c>
      <c r="L112" s="5">
        <f t="shared" si="111"/>
        <v>-0.009414225941422537</v>
      </c>
      <c r="M112" s="24">
        <f t="shared" si="112"/>
        <v>-245.34999999999854</v>
      </c>
    </row>
    <row r="113" spans="1:13" ht="12.75">
      <c r="A113" s="1">
        <v>40793</v>
      </c>
      <c r="B113" s="26" t="s">
        <v>123</v>
      </c>
      <c r="C113" s="28" t="s">
        <v>10</v>
      </c>
      <c r="D113" s="16">
        <v>23923</v>
      </c>
      <c r="E113" s="2">
        <v>1.045</v>
      </c>
      <c r="F113" s="1">
        <v>40793</v>
      </c>
      <c r="G113" s="2">
        <v>1.035</v>
      </c>
      <c r="H113" s="16">
        <f t="shared" si="113"/>
        <v>24999.535</v>
      </c>
      <c r="I113" s="16">
        <f t="shared" si="108"/>
        <v>24760.304999999997</v>
      </c>
      <c r="J113">
        <f t="shared" si="109"/>
        <v>0</v>
      </c>
      <c r="K113" s="16">
        <f t="shared" si="110"/>
        <v>0</v>
      </c>
      <c r="L113" s="5">
        <f t="shared" si="111"/>
        <v>-0.00956937799043075</v>
      </c>
      <c r="M113" s="24">
        <f t="shared" si="112"/>
        <v>-249.2300000000032</v>
      </c>
    </row>
    <row r="114" spans="1:13" ht="12.75">
      <c r="A114" s="1">
        <v>40807</v>
      </c>
      <c r="B114" s="26" t="s">
        <v>111</v>
      </c>
      <c r="C114" s="28" t="s">
        <v>10</v>
      </c>
      <c r="D114" s="16">
        <v>1196</v>
      </c>
      <c r="E114" s="4">
        <v>20.9</v>
      </c>
      <c r="F114" s="1">
        <v>40807</v>
      </c>
      <c r="G114" s="4">
        <v>20.65</v>
      </c>
      <c r="H114" s="16">
        <f t="shared" si="113"/>
        <v>24996.399999999998</v>
      </c>
      <c r="I114" s="16">
        <f t="shared" si="108"/>
        <v>24697.399999999998</v>
      </c>
      <c r="J114">
        <f t="shared" si="109"/>
        <v>0</v>
      </c>
      <c r="K114" s="16">
        <f t="shared" si="110"/>
        <v>0</v>
      </c>
      <c r="L114" s="5">
        <f t="shared" si="111"/>
        <v>-0.01196172248803828</v>
      </c>
      <c r="M114" s="24">
        <f t="shared" si="112"/>
        <v>-309</v>
      </c>
    </row>
    <row r="115" spans="1:13" ht="12.75">
      <c r="A115" s="1">
        <v>40814</v>
      </c>
      <c r="B115" s="26" t="s">
        <v>85</v>
      </c>
      <c r="C115" s="28" t="s">
        <v>10</v>
      </c>
      <c r="D115" s="16">
        <v>16339</v>
      </c>
      <c r="E115" s="4">
        <v>1.53</v>
      </c>
      <c r="F115" s="1">
        <v>40814</v>
      </c>
      <c r="G115" s="4">
        <v>1.523</v>
      </c>
      <c r="H115" s="16">
        <f t="shared" si="113"/>
        <v>24998.670000000002</v>
      </c>
      <c r="I115" s="16">
        <f t="shared" si="108"/>
        <v>24884.297</v>
      </c>
      <c r="J115">
        <f t="shared" si="109"/>
        <v>0</v>
      </c>
      <c r="K115" s="16">
        <f t="shared" si="110"/>
        <v>0</v>
      </c>
      <c r="L115" s="5">
        <f t="shared" si="111"/>
        <v>-0.004575163398692939</v>
      </c>
      <c r="M115" s="24">
        <f t="shared" si="112"/>
        <v>-124.37300000000322</v>
      </c>
    </row>
    <row r="116" spans="1:13" ht="12.75">
      <c r="A116" s="1">
        <v>40827</v>
      </c>
      <c r="B116" s="26" t="s">
        <v>98</v>
      </c>
      <c r="C116" s="28" t="s">
        <v>10</v>
      </c>
      <c r="D116" s="16">
        <v>9765</v>
      </c>
      <c r="E116" s="4">
        <v>2.56</v>
      </c>
      <c r="F116" s="1">
        <v>40827</v>
      </c>
      <c r="G116" s="4">
        <v>2.554</v>
      </c>
      <c r="H116" s="16">
        <f t="shared" si="113"/>
        <v>24998.4</v>
      </c>
      <c r="I116" s="16">
        <f t="shared" si="108"/>
        <v>24939.809999999998</v>
      </c>
      <c r="J116">
        <f t="shared" si="109"/>
        <v>0</v>
      </c>
      <c r="K116" s="16">
        <f t="shared" si="110"/>
        <v>0</v>
      </c>
      <c r="L116" s="5">
        <f t="shared" si="111"/>
        <v>-0.0023437500000001513</v>
      </c>
      <c r="M116" s="24">
        <f t="shared" si="112"/>
        <v>-68.59000000000378</v>
      </c>
    </row>
    <row r="117" spans="1:13" ht="12.75">
      <c r="A117" s="1">
        <v>40828</v>
      </c>
      <c r="B117" s="26" t="s">
        <v>125</v>
      </c>
      <c r="C117" s="28" t="s">
        <v>10</v>
      </c>
      <c r="D117" s="16">
        <v>70422</v>
      </c>
      <c r="E117" s="2">
        <v>0.355</v>
      </c>
      <c r="F117" s="1">
        <v>40828</v>
      </c>
      <c r="G117" s="2">
        <v>0.3462</v>
      </c>
      <c r="H117" s="16">
        <f t="shared" si="113"/>
        <v>24999.809999999998</v>
      </c>
      <c r="I117" s="16">
        <f aca="true" t="shared" si="114" ref="I117:I122">IF(F117&gt;0,G117*D117,0)</f>
        <v>24380.096400000002</v>
      </c>
      <c r="J117">
        <f aca="true" t="shared" si="115" ref="J117:J122">IF(F117&gt;0,F117-A117,0)</f>
        <v>0</v>
      </c>
      <c r="K117" s="16">
        <f aca="true" t="shared" si="116" ref="K117:K122">H117*J117</f>
        <v>0</v>
      </c>
      <c r="L117" s="5">
        <f aca="true" t="shared" si="117" ref="L117:L122">IF(F117&gt;0,IF(LEFT(UPPER(C117))="S",(H117-I117)/H117,(I117-H117)/H117),0)</f>
        <v>-0.02478873239436602</v>
      </c>
      <c r="M117" s="24">
        <f aca="true" t="shared" si="118" ref="M117:M122">(H117*L117)-10</f>
        <v>-629.7135999999955</v>
      </c>
    </row>
    <row r="118" spans="1:13" ht="12.75">
      <c r="A118" s="1">
        <v>40829</v>
      </c>
      <c r="B118" s="26" t="s">
        <v>37</v>
      </c>
      <c r="C118" s="28" t="s">
        <v>10</v>
      </c>
      <c r="D118" s="16">
        <v>58139</v>
      </c>
      <c r="E118" s="2">
        <v>0.43</v>
      </c>
      <c r="F118" s="1">
        <v>40829</v>
      </c>
      <c r="G118" s="2">
        <v>0.415</v>
      </c>
      <c r="H118" s="16">
        <f aca="true" t="shared" si="119" ref="H118:H123">E118*D118</f>
        <v>24999.77</v>
      </c>
      <c r="I118" s="16">
        <f t="shared" si="114"/>
        <v>24127.684999999998</v>
      </c>
      <c r="J118">
        <f t="shared" si="115"/>
        <v>0</v>
      </c>
      <c r="K118" s="16">
        <f t="shared" si="116"/>
        <v>0</v>
      </c>
      <c r="L118" s="5">
        <f t="shared" si="117"/>
        <v>-0.03488372093023267</v>
      </c>
      <c r="M118" s="24">
        <f t="shared" si="118"/>
        <v>-882.0850000000028</v>
      </c>
    </row>
    <row r="119" spans="1:13" ht="12.75">
      <c r="A119" s="1">
        <v>40834</v>
      </c>
      <c r="B119" s="26" t="s">
        <v>91</v>
      </c>
      <c r="C119" s="28" t="s">
        <v>22</v>
      </c>
      <c r="D119" s="16">
        <v>1600</v>
      </c>
      <c r="E119" s="4">
        <v>15.62</v>
      </c>
      <c r="F119" s="1">
        <v>40834</v>
      </c>
      <c r="G119" s="4">
        <v>15.87</v>
      </c>
      <c r="H119" s="16">
        <f t="shared" si="119"/>
        <v>24992</v>
      </c>
      <c r="I119" s="16">
        <f t="shared" si="114"/>
        <v>25392</v>
      </c>
      <c r="J119">
        <f t="shared" si="115"/>
        <v>0</v>
      </c>
      <c r="K119" s="16">
        <f t="shared" si="116"/>
        <v>0</v>
      </c>
      <c r="L119" s="5">
        <f t="shared" si="117"/>
        <v>-0.016005121638924456</v>
      </c>
      <c r="M119" s="24">
        <f t="shared" si="118"/>
        <v>-410</v>
      </c>
    </row>
    <row r="120" spans="1:13" ht="12.75">
      <c r="A120" s="1">
        <v>40840</v>
      </c>
      <c r="B120" s="26" t="s">
        <v>126</v>
      </c>
      <c r="C120" s="28" t="s">
        <v>22</v>
      </c>
      <c r="D120" s="16">
        <v>15337</v>
      </c>
      <c r="E120" s="4">
        <v>1.63</v>
      </c>
      <c r="F120" s="1">
        <v>40840</v>
      </c>
      <c r="G120" s="4">
        <v>1.648</v>
      </c>
      <c r="H120" s="16">
        <f t="shared" si="119"/>
        <v>24999.309999999998</v>
      </c>
      <c r="I120" s="16">
        <f t="shared" si="114"/>
        <v>25275.376</v>
      </c>
      <c r="J120">
        <f t="shared" si="115"/>
        <v>0</v>
      </c>
      <c r="K120" s="16">
        <f t="shared" si="116"/>
        <v>0</v>
      </c>
      <c r="L120" s="5">
        <f t="shared" si="117"/>
        <v>-0.011042944785276176</v>
      </c>
      <c r="M120" s="24">
        <f t="shared" si="118"/>
        <v>-286.06600000000253</v>
      </c>
    </row>
    <row r="121" spans="1:13" ht="12.75">
      <c r="A121" s="1">
        <v>40842</v>
      </c>
      <c r="B121" s="26" t="s">
        <v>34</v>
      </c>
      <c r="C121" s="28" t="s">
        <v>10</v>
      </c>
      <c r="D121" s="16">
        <v>2202</v>
      </c>
      <c r="E121" s="4">
        <v>11.35</v>
      </c>
      <c r="F121" s="1">
        <v>40842</v>
      </c>
      <c r="G121" s="4">
        <v>11.09</v>
      </c>
      <c r="H121" s="16">
        <f t="shared" si="119"/>
        <v>24992.7</v>
      </c>
      <c r="I121" s="16">
        <f t="shared" si="114"/>
        <v>24420.18</v>
      </c>
      <c r="J121">
        <f t="shared" si="115"/>
        <v>0</v>
      </c>
      <c r="K121" s="16">
        <f t="shared" si="116"/>
        <v>0</v>
      </c>
      <c r="L121" s="5">
        <f t="shared" si="117"/>
        <v>-0.022907488986784158</v>
      </c>
      <c r="M121" s="24">
        <f t="shared" si="118"/>
        <v>-582.5200000000004</v>
      </c>
    </row>
    <row r="122" spans="1:13" ht="12.75">
      <c r="A122" s="1">
        <v>40845</v>
      </c>
      <c r="B122" s="26" t="s">
        <v>60</v>
      </c>
      <c r="C122" s="28" t="s">
        <v>10</v>
      </c>
      <c r="D122" s="16">
        <v>17605</v>
      </c>
      <c r="E122" s="4">
        <v>1.42</v>
      </c>
      <c r="F122" s="1">
        <v>40845</v>
      </c>
      <c r="G122" s="2">
        <v>1.37</v>
      </c>
      <c r="H122" s="16">
        <f t="shared" si="119"/>
        <v>24999.1</v>
      </c>
      <c r="I122" s="16">
        <f t="shared" si="114"/>
        <v>24118.850000000002</v>
      </c>
      <c r="J122">
        <f t="shared" si="115"/>
        <v>0</v>
      </c>
      <c r="K122" s="16">
        <f t="shared" si="116"/>
        <v>0</v>
      </c>
      <c r="L122" s="5">
        <f t="shared" si="117"/>
        <v>-0.03521126760563366</v>
      </c>
      <c r="M122" s="24">
        <f t="shared" si="118"/>
        <v>-890.2499999999964</v>
      </c>
    </row>
    <row r="123" spans="1:13" ht="12.75">
      <c r="A123" s="1">
        <v>40851</v>
      </c>
      <c r="B123" s="26" t="s">
        <v>37</v>
      </c>
      <c r="C123" s="28" t="s">
        <v>10</v>
      </c>
      <c r="D123" s="16">
        <v>76923</v>
      </c>
      <c r="E123" s="2">
        <v>0.325</v>
      </c>
      <c r="F123" s="1">
        <v>40851</v>
      </c>
      <c r="G123" s="2">
        <v>0.3136</v>
      </c>
      <c r="H123" s="16">
        <f t="shared" si="119"/>
        <v>24999.975000000002</v>
      </c>
      <c r="I123" s="16">
        <f aca="true" t="shared" si="120" ref="I123:I128">IF(F123&gt;0,G123*D123,0)</f>
        <v>24123.052799999998</v>
      </c>
      <c r="J123">
        <f aca="true" t="shared" si="121" ref="J123:J128">IF(F123&gt;0,F123-A123,0)</f>
        <v>0</v>
      </c>
      <c r="K123" s="16">
        <f aca="true" t="shared" si="122" ref="K123:K128">H123*J123</f>
        <v>0</v>
      </c>
      <c r="L123" s="5">
        <f aca="true" t="shared" si="123" ref="L123:L128">IF(F123&gt;0,IF(LEFT(UPPER(C123))="S",(H123-I123)/H123,(I123-H123)/H123),0)</f>
        <v>-0.035076923076923255</v>
      </c>
      <c r="M123" s="24">
        <f aca="true" t="shared" si="124" ref="M123:M128">(H123*L123)-10</f>
        <v>-886.9222000000045</v>
      </c>
    </row>
    <row r="124" spans="1:13" ht="12.75">
      <c r="A124" s="1">
        <v>40855</v>
      </c>
      <c r="B124" s="26" t="s">
        <v>34</v>
      </c>
      <c r="C124" s="28" t="s">
        <v>10</v>
      </c>
      <c r="D124" s="16">
        <v>1918</v>
      </c>
      <c r="E124" s="4">
        <v>13.03</v>
      </c>
      <c r="F124" s="1">
        <v>40855</v>
      </c>
      <c r="G124" s="4">
        <v>12.85</v>
      </c>
      <c r="H124" s="16">
        <f aca="true" t="shared" si="125" ref="H124:H129">E124*D124</f>
        <v>24991.539999999997</v>
      </c>
      <c r="I124" s="16">
        <f t="shared" si="120"/>
        <v>24646.3</v>
      </c>
      <c r="J124">
        <f t="shared" si="121"/>
        <v>0</v>
      </c>
      <c r="K124" s="16">
        <f t="shared" si="122"/>
        <v>0</v>
      </c>
      <c r="L124" s="5">
        <f t="shared" si="123"/>
        <v>-0.013814274750575515</v>
      </c>
      <c r="M124" s="24">
        <f t="shared" si="124"/>
        <v>-355.23999999999796</v>
      </c>
    </row>
    <row r="125" spans="1:13" ht="12.75">
      <c r="A125" s="1">
        <v>40857</v>
      </c>
      <c r="B125" s="26" t="s">
        <v>107</v>
      </c>
      <c r="C125" s="28" t="s">
        <v>22</v>
      </c>
      <c r="D125" s="16">
        <v>1116</v>
      </c>
      <c r="E125" s="4">
        <v>22.4</v>
      </c>
      <c r="F125" s="1">
        <v>40857</v>
      </c>
      <c r="G125" s="4">
        <v>23.18</v>
      </c>
      <c r="H125" s="16">
        <f t="shared" si="125"/>
        <v>24998.399999999998</v>
      </c>
      <c r="I125" s="16">
        <f t="shared" si="120"/>
        <v>25868.88</v>
      </c>
      <c r="J125">
        <f t="shared" si="121"/>
        <v>0</v>
      </c>
      <c r="K125" s="16">
        <f t="shared" si="122"/>
        <v>0</v>
      </c>
      <c r="L125" s="5">
        <f t="shared" si="123"/>
        <v>-0.034821428571428704</v>
      </c>
      <c r="M125" s="24">
        <f t="shared" si="124"/>
        <v>-880.4800000000032</v>
      </c>
    </row>
    <row r="126" spans="1:13" ht="12.75">
      <c r="A126" s="1">
        <v>40861</v>
      </c>
      <c r="B126" s="26" t="s">
        <v>98</v>
      </c>
      <c r="C126" s="28" t="s">
        <v>10</v>
      </c>
      <c r="D126" s="16">
        <v>11061</v>
      </c>
      <c r="E126" s="4">
        <v>2.26</v>
      </c>
      <c r="F126" s="1">
        <v>40861</v>
      </c>
      <c r="G126" s="4">
        <v>2.18</v>
      </c>
      <c r="H126" s="16">
        <f t="shared" si="125"/>
        <v>24997.859999999997</v>
      </c>
      <c r="I126" s="16">
        <f t="shared" si="120"/>
        <v>24112.980000000003</v>
      </c>
      <c r="J126">
        <f t="shared" si="121"/>
        <v>0</v>
      </c>
      <c r="K126" s="16">
        <f t="shared" si="122"/>
        <v>0</v>
      </c>
      <c r="L126" s="5">
        <f t="shared" si="123"/>
        <v>-0.03539823008849533</v>
      </c>
      <c r="M126" s="24">
        <f t="shared" si="124"/>
        <v>-894.8799999999939</v>
      </c>
    </row>
    <row r="127" spans="1:13" ht="12.75">
      <c r="A127" s="1">
        <v>40868</v>
      </c>
      <c r="B127" s="26" t="s">
        <v>129</v>
      </c>
      <c r="C127" s="28" t="s">
        <v>10</v>
      </c>
      <c r="D127" s="16">
        <v>7692</v>
      </c>
      <c r="E127" s="4">
        <v>3.25</v>
      </c>
      <c r="F127" s="1">
        <v>40868</v>
      </c>
      <c r="G127">
        <v>3.135</v>
      </c>
      <c r="H127" s="16">
        <f t="shared" si="125"/>
        <v>24999</v>
      </c>
      <c r="I127" s="16">
        <f t="shared" si="120"/>
        <v>24114.42</v>
      </c>
      <c r="J127">
        <f t="shared" si="121"/>
        <v>0</v>
      </c>
      <c r="K127" s="16">
        <f t="shared" si="122"/>
        <v>0</v>
      </c>
      <c r="L127" s="5">
        <f t="shared" si="123"/>
        <v>-0.03538461538461545</v>
      </c>
      <c r="M127" s="24"/>
    </row>
    <row r="128" spans="1:13" ht="12.75">
      <c r="A128" s="1">
        <v>40869</v>
      </c>
      <c r="B128" s="26" t="s">
        <v>107</v>
      </c>
      <c r="C128" s="28" t="s">
        <v>10</v>
      </c>
      <c r="D128" s="16">
        <v>1136</v>
      </c>
      <c r="E128" s="4">
        <v>22</v>
      </c>
      <c r="F128" s="1">
        <v>40869</v>
      </c>
      <c r="G128">
        <v>21.61</v>
      </c>
      <c r="H128" s="16">
        <f t="shared" si="125"/>
        <v>24992</v>
      </c>
      <c r="I128" s="16">
        <f t="shared" si="120"/>
        <v>24548.96</v>
      </c>
      <c r="J128">
        <f t="shared" si="121"/>
        <v>0</v>
      </c>
      <c r="K128" s="16">
        <f t="shared" si="122"/>
        <v>0</v>
      </c>
      <c r="L128" s="5">
        <f t="shared" si="123"/>
        <v>-0.01772727272727276</v>
      </c>
      <c r="M128" s="24">
        <f t="shared" si="124"/>
        <v>-453.0400000000009</v>
      </c>
    </row>
    <row r="129" spans="1:13" ht="12.75">
      <c r="A129" s="1">
        <v>40870</v>
      </c>
      <c r="B129" s="26" t="s">
        <v>34</v>
      </c>
      <c r="C129" s="28" t="s">
        <v>10</v>
      </c>
      <c r="D129" s="16">
        <v>2027</v>
      </c>
      <c r="E129" s="4">
        <v>12.33</v>
      </c>
      <c r="F129" s="1">
        <v>40870</v>
      </c>
      <c r="G129" s="4">
        <v>11.97</v>
      </c>
      <c r="H129" s="16">
        <f t="shared" si="125"/>
        <v>24992.91</v>
      </c>
      <c r="I129" s="16">
        <f aca="true" t="shared" si="126" ref="I129:I134">IF(F129&gt;0,G129*D129,0)</f>
        <v>24263.190000000002</v>
      </c>
      <c r="J129">
        <f aca="true" t="shared" si="127" ref="J129:J134">IF(F129&gt;0,F129-A129,0)</f>
        <v>0</v>
      </c>
      <c r="K129" s="16">
        <f aca="true" t="shared" si="128" ref="K129:K134">H129*J129</f>
        <v>0</v>
      </c>
      <c r="L129" s="5">
        <f aca="true" t="shared" si="129" ref="L129:L134">IF(F129&gt;0,IF(LEFT(UPPER(C129))="S",(H129-I129)/H129,(I129-H129)/H129),0)</f>
        <v>-0.029197080291970705</v>
      </c>
      <c r="M129" s="24">
        <f aca="true" t="shared" si="130" ref="M129:M134">(H129*L129)-10</f>
        <v>-739.7199999999975</v>
      </c>
    </row>
    <row r="130" spans="1:13" ht="12.75">
      <c r="A130" s="1">
        <v>40884</v>
      </c>
      <c r="B130" s="25" t="s">
        <v>130</v>
      </c>
      <c r="C130" s="7" t="s">
        <v>10</v>
      </c>
      <c r="D130" s="38">
        <v>4065</v>
      </c>
      <c r="E130" s="33">
        <v>6.15</v>
      </c>
      <c r="F130" s="1">
        <v>40884</v>
      </c>
      <c r="G130" s="33">
        <v>5.93</v>
      </c>
      <c r="H130" s="16">
        <f aca="true" t="shared" si="131" ref="H130:H135">E130*D130</f>
        <v>24999.75</v>
      </c>
      <c r="I130" s="16">
        <f t="shared" si="126"/>
        <v>24105.449999999997</v>
      </c>
      <c r="J130">
        <f t="shared" si="127"/>
        <v>0</v>
      </c>
      <c r="K130" s="16">
        <f t="shared" si="128"/>
        <v>0</v>
      </c>
      <c r="L130" s="5">
        <f t="shared" si="129"/>
        <v>-0.035772357723577355</v>
      </c>
      <c r="M130" s="24">
        <f t="shared" si="130"/>
        <v>-904.300000000003</v>
      </c>
    </row>
    <row r="131" spans="1:13" ht="12.75">
      <c r="A131" s="1">
        <v>40913</v>
      </c>
      <c r="B131" s="25" t="s">
        <v>109</v>
      </c>
      <c r="C131" s="7" t="s">
        <v>10</v>
      </c>
      <c r="D131" s="38">
        <v>725</v>
      </c>
      <c r="E131" s="33">
        <v>34.5</v>
      </c>
      <c r="F131" s="1">
        <v>40913</v>
      </c>
      <c r="G131" s="33">
        <v>33.79</v>
      </c>
      <c r="H131" s="16">
        <f t="shared" si="131"/>
        <v>25012.5</v>
      </c>
      <c r="I131" s="16">
        <f t="shared" si="126"/>
        <v>24497.75</v>
      </c>
      <c r="J131">
        <f t="shared" si="127"/>
        <v>0</v>
      </c>
      <c r="K131" s="16">
        <f t="shared" si="128"/>
        <v>0</v>
      </c>
      <c r="L131" s="5">
        <f t="shared" si="129"/>
        <v>-0.020579710144927536</v>
      </c>
      <c r="M131" s="24">
        <f t="shared" si="130"/>
        <v>-524.75</v>
      </c>
    </row>
    <row r="132" spans="1:13" ht="12.75">
      <c r="A132" s="1">
        <v>40932</v>
      </c>
      <c r="B132" s="25" t="s">
        <v>105</v>
      </c>
      <c r="C132" s="7" t="s">
        <v>22</v>
      </c>
      <c r="D132" s="38">
        <v>1059</v>
      </c>
      <c r="E132" s="33">
        <v>23.6</v>
      </c>
      <c r="F132" s="1">
        <v>40914</v>
      </c>
      <c r="G132" s="33">
        <v>23.97</v>
      </c>
      <c r="H132" s="16">
        <f t="shared" si="131"/>
        <v>24992.4</v>
      </c>
      <c r="I132" s="16">
        <f t="shared" si="126"/>
        <v>25384.23</v>
      </c>
      <c r="J132">
        <f t="shared" si="127"/>
        <v>-18</v>
      </c>
      <c r="K132" s="16">
        <f t="shared" si="128"/>
        <v>-449863.2</v>
      </c>
      <c r="L132" s="5">
        <f t="shared" si="129"/>
        <v>-0.015677966101694838</v>
      </c>
      <c r="M132" s="24">
        <f t="shared" si="130"/>
        <v>-401.8299999999981</v>
      </c>
    </row>
    <row r="133" spans="1:13" ht="12.75">
      <c r="A133" s="1">
        <v>40960</v>
      </c>
      <c r="B133" s="25" t="s">
        <v>113</v>
      </c>
      <c r="C133" s="7" t="s">
        <v>10</v>
      </c>
      <c r="D133" s="38">
        <v>3022</v>
      </c>
      <c r="E133" s="33">
        <v>8.27</v>
      </c>
      <c r="F133" s="1">
        <v>40960</v>
      </c>
      <c r="G133" s="33">
        <v>8.14</v>
      </c>
      <c r="H133" s="16">
        <f t="shared" si="131"/>
        <v>24991.94</v>
      </c>
      <c r="I133" s="16">
        <f t="shared" si="126"/>
        <v>24599.08</v>
      </c>
      <c r="J133">
        <f t="shared" si="127"/>
        <v>0</v>
      </c>
      <c r="K133" s="16">
        <f t="shared" si="128"/>
        <v>0</v>
      </c>
      <c r="L133" s="5">
        <f t="shared" si="129"/>
        <v>-0.015719467956469044</v>
      </c>
      <c r="M133" s="24">
        <f t="shared" si="130"/>
        <v>-402.85999999999694</v>
      </c>
    </row>
    <row r="134" spans="1:13" ht="12.75">
      <c r="A134" s="1">
        <v>40962</v>
      </c>
      <c r="B134" s="25" t="s">
        <v>56</v>
      </c>
      <c r="C134" s="7" t="s">
        <v>10</v>
      </c>
      <c r="D134" s="38">
        <v>5000</v>
      </c>
      <c r="E134" s="33">
        <v>5</v>
      </c>
      <c r="F134" s="1">
        <v>40962</v>
      </c>
      <c r="G134" s="33">
        <v>4.824</v>
      </c>
      <c r="H134" s="16">
        <f t="shared" si="131"/>
        <v>25000</v>
      </c>
      <c r="I134" s="16">
        <f t="shared" si="126"/>
        <v>24120</v>
      </c>
      <c r="J134">
        <f t="shared" si="127"/>
        <v>0</v>
      </c>
      <c r="K134" s="16">
        <f t="shared" si="128"/>
        <v>0</v>
      </c>
      <c r="L134" s="5">
        <f t="shared" si="129"/>
        <v>-0.0352</v>
      </c>
      <c r="M134" s="24">
        <f t="shared" si="130"/>
        <v>-890</v>
      </c>
    </row>
    <row r="135" spans="1:13" ht="12.75">
      <c r="A135" s="1">
        <v>40970</v>
      </c>
      <c r="B135" s="25" t="s">
        <v>75</v>
      </c>
      <c r="C135" s="7" t="s">
        <v>10</v>
      </c>
      <c r="D135" s="38">
        <v>647</v>
      </c>
      <c r="E135" s="33">
        <v>38.6</v>
      </c>
      <c r="F135" s="1">
        <v>40970</v>
      </c>
      <c r="G135" s="33">
        <v>38.52</v>
      </c>
      <c r="H135" s="16">
        <f t="shared" si="131"/>
        <v>24974.2</v>
      </c>
      <c r="I135" s="16">
        <f aca="true" t="shared" si="132" ref="I135:I140">IF(F135&gt;0,G135*D135,0)</f>
        <v>24922.440000000002</v>
      </c>
      <c r="J135">
        <f aca="true" t="shared" si="133" ref="J135:J140">IF(F135&gt;0,F135-A135,0)</f>
        <v>0</v>
      </c>
      <c r="K135" s="16">
        <f aca="true" t="shared" si="134" ref="K135:K140">H135*J135</f>
        <v>0</v>
      </c>
      <c r="L135" s="5">
        <f aca="true" t="shared" si="135" ref="L135:L140">IF(F135&gt;0,IF(LEFT(UPPER(C135))="S",(H135-I135)/H135,(I135-H135)/H135),0)</f>
        <v>-0.0020725388601035627</v>
      </c>
      <c r="M135" s="24">
        <f aca="true" t="shared" si="136" ref="M135:M140">(H135*L135)-10</f>
        <v>-61.7599999999984</v>
      </c>
    </row>
    <row r="136" spans="1:13" ht="12.75">
      <c r="A136" s="1">
        <v>40974</v>
      </c>
      <c r="B136" s="25" t="s">
        <v>36</v>
      </c>
      <c r="C136" s="7" t="s">
        <v>10</v>
      </c>
      <c r="D136" s="38">
        <v>2941</v>
      </c>
      <c r="E136" s="33">
        <v>8.5</v>
      </c>
      <c r="F136" s="1">
        <v>40974</v>
      </c>
      <c r="G136" s="33">
        <v>8.405</v>
      </c>
      <c r="H136" s="16">
        <f aca="true" t="shared" si="137" ref="H136:H143">E136*D136</f>
        <v>24998.5</v>
      </c>
      <c r="I136" s="16">
        <f t="shared" si="132"/>
        <v>24719.105</v>
      </c>
      <c r="J136">
        <f t="shared" si="133"/>
        <v>0</v>
      </c>
      <c r="K136" s="16">
        <f t="shared" si="134"/>
        <v>0</v>
      </c>
      <c r="L136" s="5">
        <f t="shared" si="135"/>
        <v>-0.011176470588235312</v>
      </c>
      <c r="M136" s="24">
        <f t="shared" si="136"/>
        <v>-289.39500000000044</v>
      </c>
    </row>
    <row r="137" spans="1:13" ht="12.75">
      <c r="A137" s="1">
        <v>40982</v>
      </c>
      <c r="B137" s="25" t="s">
        <v>135</v>
      </c>
      <c r="C137" s="7" t="s">
        <v>10</v>
      </c>
      <c r="D137" s="38">
        <v>28571</v>
      </c>
      <c r="E137" s="33">
        <v>1.05</v>
      </c>
      <c r="F137" s="1">
        <v>40982</v>
      </c>
      <c r="G137" s="33">
        <v>1.037</v>
      </c>
      <c r="H137" s="16">
        <f t="shared" si="137"/>
        <v>29999.550000000003</v>
      </c>
      <c r="I137" s="16">
        <f t="shared" si="132"/>
        <v>29628.126999999997</v>
      </c>
      <c r="J137">
        <f t="shared" si="133"/>
        <v>0</v>
      </c>
      <c r="K137" s="16">
        <f t="shared" si="134"/>
        <v>0</v>
      </c>
      <c r="L137" s="5">
        <f t="shared" si="135"/>
        <v>-0.012380952380952584</v>
      </c>
      <c r="M137" s="24">
        <f t="shared" si="136"/>
        <v>-381.42300000000614</v>
      </c>
    </row>
    <row r="138" spans="1:13" ht="12.75">
      <c r="A138" s="1">
        <v>40989</v>
      </c>
      <c r="B138" s="25" t="s">
        <v>132</v>
      </c>
      <c r="C138" s="7" t="s">
        <v>10</v>
      </c>
      <c r="D138" s="38">
        <v>29411</v>
      </c>
      <c r="E138" s="33">
        <v>0.85</v>
      </c>
      <c r="F138" s="1">
        <v>40989</v>
      </c>
      <c r="G138" s="33">
        <v>0.82</v>
      </c>
      <c r="H138" s="16">
        <f t="shared" si="137"/>
        <v>24999.35</v>
      </c>
      <c r="I138" s="16">
        <f t="shared" si="132"/>
        <v>24117.019999999997</v>
      </c>
      <c r="J138">
        <f t="shared" si="133"/>
        <v>0</v>
      </c>
      <c r="K138" s="16">
        <f t="shared" si="134"/>
        <v>0</v>
      </c>
      <c r="L138" s="5">
        <f t="shared" si="135"/>
        <v>-0.03529411764705889</v>
      </c>
      <c r="M138" s="24">
        <f t="shared" si="136"/>
        <v>-892.3300000000016</v>
      </c>
    </row>
    <row r="139" spans="1:13" ht="12.75">
      <c r="A139" s="1">
        <v>40995</v>
      </c>
      <c r="B139" s="25" t="s">
        <v>105</v>
      </c>
      <c r="C139" s="7" t="s">
        <v>10</v>
      </c>
      <c r="D139" s="38">
        <v>906</v>
      </c>
      <c r="E139" s="33">
        <v>27.6</v>
      </c>
      <c r="F139" s="1">
        <v>40995</v>
      </c>
      <c r="G139" s="33">
        <v>27.24</v>
      </c>
      <c r="H139" s="16">
        <f t="shared" si="137"/>
        <v>25005.600000000002</v>
      </c>
      <c r="I139" s="16">
        <f t="shared" si="132"/>
        <v>24679.44</v>
      </c>
      <c r="J139">
        <f t="shared" si="133"/>
        <v>0</v>
      </c>
      <c r="K139" s="16">
        <f t="shared" si="134"/>
        <v>0</v>
      </c>
      <c r="L139" s="5">
        <f t="shared" si="135"/>
        <v>-0.013043478260869703</v>
      </c>
      <c r="M139" s="24">
        <f t="shared" si="136"/>
        <v>-336.1600000000035</v>
      </c>
    </row>
    <row r="140" spans="1:13" ht="12.75">
      <c r="A140" s="1">
        <v>40996</v>
      </c>
      <c r="B140" s="25" t="s">
        <v>121</v>
      </c>
      <c r="C140" s="7" t="s">
        <v>22</v>
      </c>
      <c r="D140" s="38">
        <v>17605</v>
      </c>
      <c r="E140" s="33">
        <v>1.42</v>
      </c>
      <c r="F140" s="1">
        <v>40996</v>
      </c>
      <c r="G140" s="33">
        <v>1.425</v>
      </c>
      <c r="H140" s="16">
        <f t="shared" si="137"/>
        <v>24999.1</v>
      </c>
      <c r="I140" s="16">
        <f t="shared" si="132"/>
        <v>25087.125</v>
      </c>
      <c r="J140">
        <f t="shared" si="133"/>
        <v>0</v>
      </c>
      <c r="K140" s="16">
        <f t="shared" si="134"/>
        <v>0</v>
      </c>
      <c r="L140" s="5">
        <f t="shared" si="135"/>
        <v>-0.003521126760563439</v>
      </c>
      <c r="M140" s="24">
        <f t="shared" si="136"/>
        <v>-98.02500000000146</v>
      </c>
    </row>
    <row r="141" spans="1:13" ht="12.75">
      <c r="A141" s="1">
        <v>40997</v>
      </c>
      <c r="B141" s="25" t="s">
        <v>36</v>
      </c>
      <c r="C141" s="7" t="s">
        <v>10</v>
      </c>
      <c r="D141" s="38">
        <v>3541</v>
      </c>
      <c r="E141" s="33">
        <v>7.06</v>
      </c>
      <c r="F141" s="1">
        <v>40997</v>
      </c>
      <c r="G141" s="33">
        <v>6.81</v>
      </c>
      <c r="H141" s="16">
        <f t="shared" si="137"/>
        <v>24999.46</v>
      </c>
      <c r="I141" s="16">
        <f aca="true" t="shared" si="138" ref="I141:I146">IF(F141&gt;0,G141*D141,0)</f>
        <v>24114.21</v>
      </c>
      <c r="J141">
        <f aca="true" t="shared" si="139" ref="J141:J146">IF(F141&gt;0,F141-A141,0)</f>
        <v>0</v>
      </c>
      <c r="K141" s="16">
        <f aca="true" t="shared" si="140" ref="K141:K146">H141*J141</f>
        <v>0</v>
      </c>
      <c r="L141" s="5">
        <f aca="true" t="shared" si="141" ref="L141:L146">IF(F141&gt;0,IF(LEFT(UPPER(C141))="S",(H141-I141)/H141,(I141-H141)/H141),0)</f>
        <v>-0.03541076487252125</v>
      </c>
      <c r="M141" s="24">
        <f aca="true" t="shared" si="142" ref="M141:M146">(H141*L141)-10</f>
        <v>-895.25</v>
      </c>
    </row>
    <row r="142" spans="1:13" ht="12.75">
      <c r="A142" s="1">
        <v>40998</v>
      </c>
      <c r="B142" s="25" t="s">
        <v>49</v>
      </c>
      <c r="C142" s="7" t="s">
        <v>22</v>
      </c>
      <c r="D142" s="38">
        <v>1748</v>
      </c>
      <c r="E142" s="33">
        <v>14.25</v>
      </c>
      <c r="F142" s="1">
        <v>40998</v>
      </c>
      <c r="G142" s="33">
        <v>14.3</v>
      </c>
      <c r="H142" s="16">
        <f t="shared" si="137"/>
        <v>24909</v>
      </c>
      <c r="I142" s="16">
        <f t="shared" si="138"/>
        <v>24996.4</v>
      </c>
      <c r="J142">
        <f t="shared" si="139"/>
        <v>0</v>
      </c>
      <c r="K142" s="16">
        <f t="shared" si="140"/>
        <v>0</v>
      </c>
      <c r="L142" s="5">
        <f t="shared" si="141"/>
        <v>-0.00350877192982462</v>
      </c>
      <c r="M142" s="24">
        <f t="shared" si="142"/>
        <v>-97.40000000000146</v>
      </c>
    </row>
    <row r="143" spans="1:13" ht="12.75">
      <c r="A143" s="1">
        <v>41010</v>
      </c>
      <c r="B143" s="25" t="s">
        <v>53</v>
      </c>
      <c r="C143" s="7" t="s">
        <v>10</v>
      </c>
      <c r="D143" s="38">
        <v>83983</v>
      </c>
      <c r="E143" s="32">
        <v>0.298</v>
      </c>
      <c r="F143" s="1">
        <v>41010</v>
      </c>
      <c r="G143" s="34">
        <v>0.2876</v>
      </c>
      <c r="H143" s="16">
        <f t="shared" si="137"/>
        <v>25026.933999999997</v>
      </c>
      <c r="I143" s="16">
        <f t="shared" si="138"/>
        <v>24153.510800000004</v>
      </c>
      <c r="J143">
        <f t="shared" si="139"/>
        <v>0</v>
      </c>
      <c r="K143" s="16">
        <f t="shared" si="140"/>
        <v>0</v>
      </c>
      <c r="L143" s="5">
        <f t="shared" si="141"/>
        <v>-0.03489932885906016</v>
      </c>
      <c r="M143" s="24">
        <f t="shared" si="142"/>
        <v>-883.4231999999937</v>
      </c>
    </row>
    <row r="144" spans="1:13" ht="12.75">
      <c r="A144" s="1">
        <v>41011</v>
      </c>
      <c r="B144" s="25" t="s">
        <v>136</v>
      </c>
      <c r="C144" s="7" t="s">
        <v>10</v>
      </c>
      <c r="D144" s="38">
        <v>70721</v>
      </c>
      <c r="E144" s="32">
        <v>0.3535</v>
      </c>
      <c r="F144" s="1">
        <v>41011</v>
      </c>
      <c r="G144" s="34">
        <v>0.341</v>
      </c>
      <c r="H144" s="16">
        <f aca="true" t="shared" si="143" ref="H144:H149">E144*D144</f>
        <v>24999.873499999998</v>
      </c>
      <c r="I144" s="16">
        <f t="shared" si="138"/>
        <v>24115.861</v>
      </c>
      <c r="J144">
        <f t="shared" si="139"/>
        <v>0</v>
      </c>
      <c r="K144" s="16">
        <f t="shared" si="140"/>
        <v>0</v>
      </c>
      <c r="L144" s="5">
        <f t="shared" si="141"/>
        <v>-0.03536067892503525</v>
      </c>
      <c r="M144" s="24">
        <f t="shared" si="142"/>
        <v>-894.0124999999971</v>
      </c>
    </row>
    <row r="145" spans="1:13" ht="12.75">
      <c r="A145" s="1">
        <v>41017</v>
      </c>
      <c r="B145" s="25" t="s">
        <v>83</v>
      </c>
      <c r="C145" s="7" t="s">
        <v>10</v>
      </c>
      <c r="D145" s="38">
        <v>13586</v>
      </c>
      <c r="E145" s="32">
        <v>1.84</v>
      </c>
      <c r="F145" s="1">
        <v>41017</v>
      </c>
      <c r="G145" s="32">
        <v>1.775</v>
      </c>
      <c r="H145" s="16">
        <f t="shared" si="143"/>
        <v>24998.24</v>
      </c>
      <c r="I145" s="16">
        <f t="shared" si="138"/>
        <v>24115.149999999998</v>
      </c>
      <c r="J145">
        <f t="shared" si="139"/>
        <v>0</v>
      </c>
      <c r="K145" s="16">
        <f t="shared" si="140"/>
        <v>0</v>
      </c>
      <c r="L145" s="5">
        <f t="shared" si="141"/>
        <v>-0.03532608695652189</v>
      </c>
      <c r="M145" s="24">
        <f t="shared" si="142"/>
        <v>-893.0900000000038</v>
      </c>
    </row>
    <row r="146" spans="1:13" ht="12.75">
      <c r="A146" s="1">
        <v>41026</v>
      </c>
      <c r="B146" s="25" t="s">
        <v>79</v>
      </c>
      <c r="C146" s="7" t="s">
        <v>22</v>
      </c>
      <c r="D146" s="38">
        <v>3731</v>
      </c>
      <c r="E146" s="32">
        <v>6.7</v>
      </c>
      <c r="F146" s="1">
        <v>41026</v>
      </c>
      <c r="G146" s="32">
        <v>6.77</v>
      </c>
      <c r="H146" s="16">
        <f t="shared" si="143"/>
        <v>24997.7</v>
      </c>
      <c r="I146" s="16">
        <f t="shared" si="138"/>
        <v>25258.87</v>
      </c>
      <c r="J146">
        <f t="shared" si="139"/>
        <v>0</v>
      </c>
      <c r="K146" s="16">
        <f t="shared" si="140"/>
        <v>0</v>
      </c>
      <c r="L146" s="5">
        <f t="shared" si="141"/>
        <v>-0.01044776119402978</v>
      </c>
      <c r="M146" s="24">
        <f t="shared" si="142"/>
        <v>-271.16999999999825</v>
      </c>
    </row>
    <row r="147" spans="1:13" ht="12.75">
      <c r="A147" s="1">
        <v>41029</v>
      </c>
      <c r="B147" s="25" t="s">
        <v>137</v>
      </c>
      <c r="C147" s="7" t="s">
        <v>10</v>
      </c>
      <c r="D147" s="38">
        <v>285</v>
      </c>
      <c r="E147" s="32">
        <v>87.5</v>
      </c>
      <c r="F147" s="1">
        <v>41029</v>
      </c>
      <c r="G147" s="32">
        <v>87</v>
      </c>
      <c r="H147" s="16">
        <f t="shared" si="143"/>
        <v>24937.5</v>
      </c>
      <c r="I147" s="16">
        <f aca="true" t="shared" si="144" ref="I147:I152">IF(F147&gt;0,G147*D147,0)</f>
        <v>24795</v>
      </c>
      <c r="J147">
        <f aca="true" t="shared" si="145" ref="J147:J152">IF(F147&gt;0,F147-A147,0)</f>
        <v>0</v>
      </c>
      <c r="K147" s="16">
        <f aca="true" t="shared" si="146" ref="K147:K152">H147*J147</f>
        <v>0</v>
      </c>
      <c r="L147" s="5">
        <f aca="true" t="shared" si="147" ref="L147:L152">IF(F147&gt;0,IF(LEFT(UPPER(C147))="S",(H147-I147)/H147,(I147-H147)/H147),0)</f>
        <v>-0.005714285714285714</v>
      </c>
      <c r="M147" s="24">
        <f aca="true" t="shared" si="148" ref="M147:M152">(H147*L147)-10</f>
        <v>-152.5</v>
      </c>
    </row>
    <row r="148" spans="1:13" ht="12.75">
      <c r="A148" s="1">
        <v>41037</v>
      </c>
      <c r="B148" s="25" t="s">
        <v>104</v>
      </c>
      <c r="C148" s="7" t="s">
        <v>10</v>
      </c>
      <c r="D148" s="38">
        <v>65789</v>
      </c>
      <c r="E148" s="32">
        <v>0.38</v>
      </c>
      <c r="F148" s="1">
        <v>41037</v>
      </c>
      <c r="G148" s="32">
        <v>0.377</v>
      </c>
      <c r="H148" s="16">
        <f t="shared" si="143"/>
        <v>24999.82</v>
      </c>
      <c r="I148" s="16">
        <f t="shared" si="144"/>
        <v>24802.453</v>
      </c>
      <c r="J148">
        <f t="shared" si="145"/>
        <v>0</v>
      </c>
      <c r="K148" s="16">
        <f t="shared" si="146"/>
        <v>0</v>
      </c>
      <c r="L148" s="5">
        <f t="shared" si="147"/>
        <v>-0.007894736842105197</v>
      </c>
      <c r="M148" s="24">
        <f t="shared" si="148"/>
        <v>-207.36699999999837</v>
      </c>
    </row>
    <row r="149" spans="1:13" ht="12.75">
      <c r="A149" s="1">
        <v>41040</v>
      </c>
      <c r="B149" s="25" t="s">
        <v>113</v>
      </c>
      <c r="C149" s="7" t="s">
        <v>22</v>
      </c>
      <c r="D149" s="38">
        <v>3289</v>
      </c>
      <c r="E149" s="35">
        <v>7.6</v>
      </c>
      <c r="F149" s="1">
        <v>41040</v>
      </c>
      <c r="G149" s="32">
        <v>7.865</v>
      </c>
      <c r="H149" s="16">
        <f t="shared" si="143"/>
        <v>24996.399999999998</v>
      </c>
      <c r="I149" s="16">
        <f t="shared" si="144"/>
        <v>25867.985</v>
      </c>
      <c r="J149">
        <f t="shared" si="145"/>
        <v>0</v>
      </c>
      <c r="K149" s="16">
        <f t="shared" si="146"/>
        <v>0</v>
      </c>
      <c r="L149" s="5">
        <f t="shared" si="147"/>
        <v>-0.034868421052631694</v>
      </c>
      <c r="M149" s="24">
        <f t="shared" si="148"/>
        <v>-881.5850000000028</v>
      </c>
    </row>
    <row r="150" spans="1:13" ht="12.75">
      <c r="A150" s="1">
        <v>41044</v>
      </c>
      <c r="B150" s="25" t="s">
        <v>37</v>
      </c>
      <c r="C150" s="7" t="s">
        <v>10</v>
      </c>
      <c r="D150" s="38">
        <v>101626</v>
      </c>
      <c r="E150" s="32">
        <v>0.246</v>
      </c>
      <c r="F150" s="1">
        <v>41044</v>
      </c>
      <c r="G150" s="32">
        <v>0.2374</v>
      </c>
      <c r="H150" s="16">
        <f aca="true" t="shared" si="149" ref="H150:H155">E150*D150</f>
        <v>24999.996</v>
      </c>
      <c r="I150" s="16">
        <f t="shared" si="144"/>
        <v>24126.0124</v>
      </c>
      <c r="J150">
        <f t="shared" si="145"/>
        <v>0</v>
      </c>
      <c r="K150" s="16">
        <f t="shared" si="146"/>
        <v>0</v>
      </c>
      <c r="L150" s="5">
        <f t="shared" si="147"/>
        <v>-0.03495934959349592</v>
      </c>
      <c r="M150" s="24">
        <f t="shared" si="148"/>
        <v>-883.9835999999996</v>
      </c>
    </row>
    <row r="151" spans="1:13" ht="12.75">
      <c r="A151" s="1">
        <v>41057</v>
      </c>
      <c r="B151" s="25" t="s">
        <v>91</v>
      </c>
      <c r="C151" s="7" t="s">
        <v>10</v>
      </c>
      <c r="D151" s="38">
        <v>1474</v>
      </c>
      <c r="E151" s="32">
        <v>16.96</v>
      </c>
      <c r="F151" s="1">
        <v>41057</v>
      </c>
      <c r="G151" s="32">
        <v>16.85</v>
      </c>
      <c r="H151" s="16">
        <f t="shared" si="149"/>
        <v>24999.04</v>
      </c>
      <c r="I151" s="16">
        <f t="shared" si="144"/>
        <v>24836.9</v>
      </c>
      <c r="J151">
        <f t="shared" si="145"/>
        <v>0</v>
      </c>
      <c r="K151" s="16">
        <f t="shared" si="146"/>
        <v>0</v>
      </c>
      <c r="L151" s="5">
        <f t="shared" si="147"/>
        <v>-0.0064858490566037505</v>
      </c>
      <c r="M151" s="24">
        <f t="shared" si="148"/>
        <v>-172.13999999999942</v>
      </c>
    </row>
    <row r="152" spans="1:13" ht="12.75">
      <c r="A152" s="1">
        <v>41092</v>
      </c>
      <c r="B152" s="25" t="s">
        <v>24</v>
      </c>
      <c r="C152" s="7" t="s">
        <v>10</v>
      </c>
      <c r="D152" s="36">
        <v>8333</v>
      </c>
      <c r="E152" s="32">
        <v>3</v>
      </c>
      <c r="F152" s="1">
        <v>41092</v>
      </c>
      <c r="G152" s="32">
        <v>2.9238</v>
      </c>
      <c r="H152" s="16">
        <f t="shared" si="149"/>
        <v>24999</v>
      </c>
      <c r="I152" s="16">
        <f t="shared" si="144"/>
        <v>24364.0254</v>
      </c>
      <c r="J152">
        <f t="shared" si="145"/>
        <v>0</v>
      </c>
      <c r="K152" s="16">
        <f t="shared" si="146"/>
        <v>0</v>
      </c>
      <c r="L152" s="5">
        <f t="shared" si="147"/>
        <v>-0.025400000000000054</v>
      </c>
      <c r="M152" s="24">
        <f t="shared" si="148"/>
        <v>-644.9746000000014</v>
      </c>
    </row>
    <row r="153" spans="1:13" ht="12.75">
      <c r="A153" s="1">
        <v>41093</v>
      </c>
      <c r="B153" s="25" t="s">
        <v>17</v>
      </c>
      <c r="C153" s="7" t="s">
        <v>10</v>
      </c>
      <c r="D153" s="36">
        <v>1618</v>
      </c>
      <c r="E153" s="33">
        <v>15.45</v>
      </c>
      <c r="F153" s="1">
        <v>41093</v>
      </c>
      <c r="G153" s="33">
        <v>15.33</v>
      </c>
      <c r="H153" s="16">
        <f t="shared" si="149"/>
        <v>24998.1</v>
      </c>
      <c r="I153" s="16">
        <f aca="true" t="shared" si="150" ref="I153:I158">IF(F153&gt;0,G153*D153,0)</f>
        <v>24803.94</v>
      </c>
      <c r="J153">
        <f aca="true" t="shared" si="151" ref="J153:J158">IF(F153&gt;0,F153-A153,0)</f>
        <v>0</v>
      </c>
      <c r="K153" s="16">
        <f aca="true" t="shared" si="152" ref="K153:K158">H153*J153</f>
        <v>0</v>
      </c>
      <c r="L153" s="5">
        <f aca="true" t="shared" si="153" ref="L153:L158">IF(F153&gt;0,IF(LEFT(UPPER(C153))="S",(H153-I153)/H153,(I153-H153)/H153),0)</f>
        <v>-0.00776699029126213</v>
      </c>
      <c r="M153" s="24">
        <f aca="true" t="shared" si="154" ref="M153:M158">(H153*L153)-10</f>
        <v>-204.15999999999985</v>
      </c>
    </row>
    <row r="154" spans="1:13" ht="12.75">
      <c r="A154" s="1">
        <v>41110</v>
      </c>
      <c r="B154" s="25" t="s">
        <v>111</v>
      </c>
      <c r="C154" s="7" t="s">
        <v>10</v>
      </c>
      <c r="D154" s="38">
        <v>878</v>
      </c>
      <c r="E154" s="33">
        <v>28.45</v>
      </c>
      <c r="F154" s="1">
        <v>41110</v>
      </c>
      <c r="G154" s="33">
        <v>28.1</v>
      </c>
      <c r="H154" s="16">
        <f t="shared" si="149"/>
        <v>24979.1</v>
      </c>
      <c r="I154" s="16">
        <f t="shared" si="150"/>
        <v>24671.800000000003</v>
      </c>
      <c r="J154">
        <f t="shared" si="151"/>
        <v>0</v>
      </c>
      <c r="K154" s="16">
        <f t="shared" si="152"/>
        <v>0</v>
      </c>
      <c r="L154" s="5">
        <f t="shared" si="153"/>
        <v>-0.012302284710017401</v>
      </c>
      <c r="M154" s="24">
        <f t="shared" si="154"/>
        <v>-317.29999999999563</v>
      </c>
    </row>
    <row r="155" spans="1:13" ht="12.75">
      <c r="A155" s="1">
        <v>41152</v>
      </c>
      <c r="B155" s="25" t="s">
        <v>125</v>
      </c>
      <c r="C155" s="7" t="s">
        <v>10</v>
      </c>
      <c r="D155" s="38">
        <v>80645</v>
      </c>
      <c r="E155" s="33">
        <v>0.31</v>
      </c>
      <c r="F155" s="1">
        <v>41152</v>
      </c>
      <c r="G155" s="33">
        <v>0.3083</v>
      </c>
      <c r="H155" s="16">
        <f t="shared" si="149"/>
        <v>24999.95</v>
      </c>
      <c r="I155" s="16">
        <f t="shared" si="150"/>
        <v>24862.8535</v>
      </c>
      <c r="J155">
        <f t="shared" si="151"/>
        <v>0</v>
      </c>
      <c r="K155" s="16">
        <f t="shared" si="152"/>
        <v>0</v>
      </c>
      <c r="L155" s="5">
        <f t="shared" si="153"/>
        <v>-0.005483870967741921</v>
      </c>
      <c r="M155" s="24">
        <f t="shared" si="154"/>
        <v>-147.09649999999965</v>
      </c>
    </row>
    <row r="156" spans="1:13" ht="12.75">
      <c r="A156" s="1">
        <v>41170</v>
      </c>
      <c r="B156" s="25" t="s">
        <v>97</v>
      </c>
      <c r="C156" s="7" t="s">
        <v>10</v>
      </c>
      <c r="D156" s="38">
        <v>3876</v>
      </c>
      <c r="E156" s="33">
        <v>6.45</v>
      </c>
      <c r="F156" s="1">
        <v>41170</v>
      </c>
      <c r="G156" s="32">
        <v>6.385</v>
      </c>
      <c r="H156" s="16">
        <f aca="true" t="shared" si="155" ref="H156:H163">E156*D156</f>
        <v>25000.2</v>
      </c>
      <c r="I156" s="16">
        <f t="shared" si="150"/>
        <v>24748.26</v>
      </c>
      <c r="J156">
        <f t="shared" si="151"/>
        <v>0</v>
      </c>
      <c r="K156" s="16">
        <f t="shared" si="152"/>
        <v>0</v>
      </c>
      <c r="L156" s="5">
        <f t="shared" si="153"/>
        <v>-0.010077519379845055</v>
      </c>
      <c r="M156" s="24">
        <f t="shared" si="154"/>
        <v>-261.9400000000023</v>
      </c>
    </row>
    <row r="157" spans="1:13" ht="12.75">
      <c r="A157" s="1">
        <v>41180</v>
      </c>
      <c r="B157" s="25" t="s">
        <v>139</v>
      </c>
      <c r="C157" s="7" t="s">
        <v>10</v>
      </c>
      <c r="D157" s="38">
        <v>4826</v>
      </c>
      <c r="E157" s="33">
        <v>5.18</v>
      </c>
      <c r="F157" s="1">
        <v>41180</v>
      </c>
      <c r="G157" s="33">
        <v>5.05</v>
      </c>
      <c r="H157" s="16">
        <f t="shared" si="155"/>
        <v>24998.68</v>
      </c>
      <c r="I157" s="16">
        <f t="shared" si="150"/>
        <v>24371.3</v>
      </c>
      <c r="J157">
        <f t="shared" si="151"/>
        <v>0</v>
      </c>
      <c r="K157" s="16">
        <f t="shared" si="152"/>
        <v>0</v>
      </c>
      <c r="L157" s="5">
        <f t="shared" si="153"/>
        <v>-0.025096525096525137</v>
      </c>
      <c r="M157" s="24">
        <f t="shared" si="154"/>
        <v>-637.380000000001</v>
      </c>
    </row>
    <row r="158" spans="1:13" ht="12.75">
      <c r="A158" s="1">
        <v>41194</v>
      </c>
      <c r="B158" s="25" t="s">
        <v>139</v>
      </c>
      <c r="C158" s="7" t="s">
        <v>10</v>
      </c>
      <c r="D158" s="38">
        <v>7062</v>
      </c>
      <c r="E158" s="33">
        <v>3.54</v>
      </c>
      <c r="F158" s="1">
        <v>41194</v>
      </c>
      <c r="G158" s="33">
        <v>3.44</v>
      </c>
      <c r="H158" s="16">
        <f t="shared" si="155"/>
        <v>24999.48</v>
      </c>
      <c r="I158" s="16">
        <f t="shared" si="150"/>
        <v>24293.28</v>
      </c>
      <c r="J158">
        <f t="shared" si="151"/>
        <v>0</v>
      </c>
      <c r="K158" s="16">
        <f t="shared" si="152"/>
        <v>0</v>
      </c>
      <c r="L158" s="5">
        <f t="shared" si="153"/>
        <v>-0.0282485875706215</v>
      </c>
      <c r="M158" s="24">
        <f t="shared" si="154"/>
        <v>-716.2000000000007</v>
      </c>
    </row>
    <row r="159" spans="1:13" ht="12.75">
      <c r="A159" s="1">
        <v>41197</v>
      </c>
      <c r="B159" s="25" t="s">
        <v>47</v>
      </c>
      <c r="C159" s="7" t="s">
        <v>10</v>
      </c>
      <c r="D159" s="38">
        <v>4244</v>
      </c>
      <c r="E159" s="33">
        <v>5.9</v>
      </c>
      <c r="F159" s="1">
        <v>41197</v>
      </c>
      <c r="G159" s="33">
        <v>5.89</v>
      </c>
      <c r="H159" s="16">
        <f t="shared" si="155"/>
        <v>25039.600000000002</v>
      </c>
      <c r="I159" s="16">
        <f aca="true" t="shared" si="156" ref="I159:I164">IF(F159&gt;0,G159*D159,0)</f>
        <v>24997.16</v>
      </c>
      <c r="J159">
        <f aca="true" t="shared" si="157" ref="J159:J164">IF(F159&gt;0,F159-A159,0)</f>
        <v>0</v>
      </c>
      <c r="K159" s="16">
        <f aca="true" t="shared" si="158" ref="K159:K164">H159*J159</f>
        <v>0</v>
      </c>
      <c r="L159" s="5">
        <f aca="true" t="shared" si="159" ref="L159:L164">IF(F159&gt;0,IF(LEFT(UPPER(C159))="S",(H159-I159)/H159,(I159-H159)/H159),0)</f>
        <v>-0.001694915254237381</v>
      </c>
      <c r="M159" s="24">
        <f aca="true" t="shared" si="160" ref="M159:M164">(H159*L159)-10</f>
        <v>-52.44000000000233</v>
      </c>
    </row>
    <row r="160" spans="1:13" ht="12.75">
      <c r="A160" s="1">
        <v>41200</v>
      </c>
      <c r="B160" s="25" t="s">
        <v>122</v>
      </c>
      <c r="C160" s="7" t="s">
        <v>10</v>
      </c>
      <c r="D160" s="38">
        <v>14045</v>
      </c>
      <c r="E160" s="33">
        <v>1.78</v>
      </c>
      <c r="F160" s="1">
        <v>41200</v>
      </c>
      <c r="G160" s="33">
        <v>1.758</v>
      </c>
      <c r="H160" s="16">
        <f t="shared" si="155"/>
        <v>25000.100000000002</v>
      </c>
      <c r="I160" s="16">
        <f t="shared" si="156"/>
        <v>24691.11</v>
      </c>
      <c r="J160">
        <f t="shared" si="157"/>
        <v>0</v>
      </c>
      <c r="K160" s="16">
        <f t="shared" si="158"/>
        <v>0</v>
      </c>
      <c r="L160" s="5">
        <f t="shared" si="159"/>
        <v>-0.012359550561797815</v>
      </c>
      <c r="M160" s="24">
        <f t="shared" si="160"/>
        <v>-318.9900000000016</v>
      </c>
    </row>
    <row r="161" spans="1:13" ht="12.75">
      <c r="A161" s="1">
        <v>41207</v>
      </c>
      <c r="B161" s="25" t="s">
        <v>98</v>
      </c>
      <c r="C161" s="7" t="s">
        <v>10</v>
      </c>
      <c r="D161" s="38">
        <v>17605</v>
      </c>
      <c r="E161" s="33">
        <v>1.42</v>
      </c>
      <c r="F161" s="1">
        <v>41207</v>
      </c>
      <c r="G161" s="33">
        <v>1.381</v>
      </c>
      <c r="H161" s="16">
        <f t="shared" si="155"/>
        <v>24999.1</v>
      </c>
      <c r="I161" s="16">
        <f t="shared" si="156"/>
        <v>24312.505</v>
      </c>
      <c r="J161">
        <f t="shared" si="157"/>
        <v>0</v>
      </c>
      <c r="K161" s="16">
        <f t="shared" si="158"/>
        <v>0</v>
      </c>
      <c r="L161" s="5">
        <f t="shared" si="159"/>
        <v>-0.027464788732394267</v>
      </c>
      <c r="M161" s="24">
        <f t="shared" si="160"/>
        <v>-696.5949999999975</v>
      </c>
    </row>
    <row r="162" spans="1:13" ht="12.75">
      <c r="A162" s="1">
        <v>41214</v>
      </c>
      <c r="B162" s="25" t="s">
        <v>141</v>
      </c>
      <c r="C162" s="7" t="s">
        <v>22</v>
      </c>
      <c r="D162" s="38">
        <v>118203</v>
      </c>
      <c r="E162">
        <v>0.2115</v>
      </c>
      <c r="F162" s="1">
        <v>41214</v>
      </c>
      <c r="G162">
        <v>0.2128</v>
      </c>
      <c r="H162" s="16">
        <f t="shared" si="155"/>
        <v>24999.9345</v>
      </c>
      <c r="I162" s="16">
        <f t="shared" si="156"/>
        <v>25153.5984</v>
      </c>
      <c r="J162">
        <f t="shared" si="157"/>
        <v>0</v>
      </c>
      <c r="K162" s="16">
        <f t="shared" si="158"/>
        <v>0</v>
      </c>
      <c r="L162" s="5">
        <f t="shared" si="159"/>
        <v>-0.006146572104018895</v>
      </c>
      <c r="M162" s="24">
        <f t="shared" si="160"/>
        <v>-163.66389999999956</v>
      </c>
    </row>
    <row r="163" spans="1:13" ht="12.75">
      <c r="A163" s="1">
        <v>41222</v>
      </c>
      <c r="B163" s="25" t="s">
        <v>101</v>
      </c>
      <c r="C163" s="7" t="s">
        <v>10</v>
      </c>
      <c r="D163" s="38">
        <v>2500</v>
      </c>
      <c r="E163" s="33">
        <v>10</v>
      </c>
      <c r="F163" s="1">
        <v>41222</v>
      </c>
      <c r="G163" s="33">
        <v>9.89</v>
      </c>
      <c r="H163" s="16">
        <f t="shared" si="155"/>
        <v>25000</v>
      </c>
      <c r="I163" s="16">
        <f t="shared" si="156"/>
        <v>24725</v>
      </c>
      <c r="J163">
        <f t="shared" si="157"/>
        <v>0</v>
      </c>
      <c r="K163" s="16">
        <f t="shared" si="158"/>
        <v>0</v>
      </c>
      <c r="L163" s="5">
        <f t="shared" si="159"/>
        <v>-0.011</v>
      </c>
      <c r="M163" s="24">
        <f t="shared" si="160"/>
        <v>-285</v>
      </c>
    </row>
    <row r="164" spans="1:13" ht="12.75">
      <c r="A164" s="1">
        <v>41227</v>
      </c>
      <c r="B164" s="25" t="s">
        <v>122</v>
      </c>
      <c r="C164" s="7" t="s">
        <v>10</v>
      </c>
      <c r="D164" s="38">
        <v>13889</v>
      </c>
      <c r="E164" s="33">
        <v>1.8</v>
      </c>
      <c r="F164" s="1">
        <v>41227</v>
      </c>
      <c r="G164" s="33">
        <v>1.762</v>
      </c>
      <c r="H164" s="16">
        <f aca="true" t="shared" si="161" ref="H164:H170">E164*D164</f>
        <v>25000.2</v>
      </c>
      <c r="I164" s="16">
        <f t="shared" si="156"/>
        <v>24472.418</v>
      </c>
      <c r="J164">
        <f t="shared" si="157"/>
        <v>0</v>
      </c>
      <c r="K164" s="16">
        <f t="shared" si="158"/>
        <v>0</v>
      </c>
      <c r="L164" s="5">
        <f t="shared" si="159"/>
        <v>-0.02111111111111108</v>
      </c>
      <c r="M164" s="24">
        <f t="shared" si="160"/>
        <v>-537.7819999999992</v>
      </c>
    </row>
    <row r="165" spans="1:13" ht="12.75">
      <c r="A165" s="1">
        <v>41229</v>
      </c>
      <c r="B165" s="25" t="s">
        <v>37</v>
      </c>
      <c r="C165" s="7" t="s">
        <v>10</v>
      </c>
      <c r="D165" s="38">
        <v>122850</v>
      </c>
      <c r="E165" s="32">
        <v>0.2035</v>
      </c>
      <c r="F165" s="1">
        <v>41229</v>
      </c>
      <c r="G165" s="32">
        <v>0.1972</v>
      </c>
      <c r="H165" s="16">
        <f t="shared" si="161"/>
        <v>24999.975</v>
      </c>
      <c r="I165" s="16">
        <f aca="true" t="shared" si="162" ref="I165:I171">IF(F165&gt;0,G165*D165,0)</f>
        <v>24226.019999999997</v>
      </c>
      <c r="J165">
        <f aca="true" t="shared" si="163" ref="J165:J171">IF(F165&gt;0,F165-A165,0)</f>
        <v>0</v>
      </c>
      <c r="K165" s="16">
        <f aca="true" t="shared" si="164" ref="K165:K171">H165*J165</f>
        <v>0</v>
      </c>
      <c r="L165" s="5">
        <f aca="true" t="shared" si="165" ref="L165:L171">IF(F165&gt;0,IF(LEFT(UPPER(C165))="S",(H165-I165)/H165,(I165-H165)/H165),0)</f>
        <v>-0.03095823095823103</v>
      </c>
      <c r="M165" s="24">
        <f aca="true" t="shared" si="166" ref="M165:M171">(H165*L165)-10</f>
        <v>-783.9550000000017</v>
      </c>
    </row>
    <row r="166" spans="1:13" ht="12.75">
      <c r="A166" s="1">
        <v>41236</v>
      </c>
      <c r="B166" s="25" t="s">
        <v>142</v>
      </c>
      <c r="C166" s="7" t="s">
        <v>10</v>
      </c>
      <c r="D166" s="38">
        <v>65616</v>
      </c>
      <c r="E166" s="32">
        <v>0.381</v>
      </c>
      <c r="F166" s="1">
        <v>41236</v>
      </c>
      <c r="G166" s="32">
        <v>0.3801</v>
      </c>
      <c r="H166" s="16">
        <f t="shared" si="161"/>
        <v>24999.696</v>
      </c>
      <c r="I166" s="16">
        <f t="shared" si="162"/>
        <v>24940.6416</v>
      </c>
      <c r="J166">
        <f t="shared" si="163"/>
        <v>0</v>
      </c>
      <c r="K166" s="16">
        <f t="shared" si="164"/>
        <v>0</v>
      </c>
      <c r="L166" s="5">
        <f t="shared" si="165"/>
        <v>-0.0023622047244094848</v>
      </c>
      <c r="M166" s="24">
        <f t="shared" si="166"/>
        <v>-69.0544000000009</v>
      </c>
    </row>
    <row r="167" spans="1:13" ht="12.75">
      <c r="A167" s="1">
        <v>41240</v>
      </c>
      <c r="B167" s="25" t="s">
        <v>21</v>
      </c>
      <c r="C167" s="7" t="s">
        <v>10</v>
      </c>
      <c r="D167" s="38">
        <v>7142</v>
      </c>
      <c r="E167" s="32">
        <v>3.5</v>
      </c>
      <c r="F167" s="1">
        <v>41240</v>
      </c>
      <c r="G167">
        <v>3.434</v>
      </c>
      <c r="H167" s="16">
        <f t="shared" si="161"/>
        <v>24997</v>
      </c>
      <c r="I167" s="16">
        <f t="shared" si="162"/>
        <v>24525.628</v>
      </c>
      <c r="J167">
        <f t="shared" si="163"/>
        <v>0</v>
      </c>
      <c r="K167" s="16">
        <f t="shared" si="164"/>
        <v>0</v>
      </c>
      <c r="L167" s="5">
        <f t="shared" si="165"/>
        <v>-0.018857142857142833</v>
      </c>
      <c r="M167" s="24">
        <f t="shared" si="166"/>
        <v>-481.3719999999994</v>
      </c>
    </row>
    <row r="168" spans="1:13" ht="12.75">
      <c r="A168" s="1">
        <v>41246</v>
      </c>
      <c r="B168" s="25" t="s">
        <v>69</v>
      </c>
      <c r="C168" s="7" t="s">
        <v>10</v>
      </c>
      <c r="D168" s="38">
        <v>5091</v>
      </c>
      <c r="E168" s="32">
        <v>4.91</v>
      </c>
      <c r="F168" s="1">
        <v>41246</v>
      </c>
      <c r="G168" s="32">
        <v>4.83</v>
      </c>
      <c r="H168" s="16">
        <f t="shared" si="161"/>
        <v>24996.81</v>
      </c>
      <c r="I168" s="16">
        <f t="shared" si="162"/>
        <v>24589.53</v>
      </c>
      <c r="J168">
        <f t="shared" si="163"/>
        <v>0</v>
      </c>
      <c r="K168" s="16">
        <f t="shared" si="164"/>
        <v>0</v>
      </c>
      <c r="L168" s="5">
        <f t="shared" si="165"/>
        <v>-0.016293279022403358</v>
      </c>
      <c r="M168" s="24">
        <f t="shared" si="166"/>
        <v>-417.2800000000025</v>
      </c>
    </row>
    <row r="169" spans="1:13" ht="12.75">
      <c r="A169" s="1">
        <v>41247</v>
      </c>
      <c r="B169" s="25" t="s">
        <v>28</v>
      </c>
      <c r="C169" s="7" t="s">
        <v>22</v>
      </c>
      <c r="D169" s="38">
        <v>16447</v>
      </c>
      <c r="E169">
        <v>1.52</v>
      </c>
      <c r="F169" s="1">
        <v>41247</v>
      </c>
      <c r="G169" s="32">
        <v>1.54</v>
      </c>
      <c r="H169" s="16">
        <f t="shared" si="161"/>
        <v>24999.44</v>
      </c>
      <c r="I169" s="16">
        <f t="shared" si="162"/>
        <v>25328.38</v>
      </c>
      <c r="J169">
        <f t="shared" si="163"/>
        <v>0</v>
      </c>
      <c r="K169" s="16">
        <f t="shared" si="164"/>
        <v>0</v>
      </c>
      <c r="L169" s="5">
        <f t="shared" si="165"/>
        <v>-0.0131578947368422</v>
      </c>
      <c r="M169" s="24">
        <f t="shared" si="166"/>
        <v>-338.9400000000023</v>
      </c>
    </row>
    <row r="170" spans="1:13" ht="12.75">
      <c r="A170" s="1">
        <v>41249</v>
      </c>
      <c r="B170" s="25" t="s">
        <v>147</v>
      </c>
      <c r="C170" s="7" t="s">
        <v>10</v>
      </c>
      <c r="D170" s="38">
        <v>34485</v>
      </c>
      <c r="E170" s="32">
        <v>0.725</v>
      </c>
      <c r="F170" s="1">
        <v>41249</v>
      </c>
      <c r="G170" s="32">
        <v>0.706</v>
      </c>
      <c r="H170" s="16">
        <f t="shared" si="161"/>
        <v>25001.625</v>
      </c>
      <c r="I170" s="16">
        <f t="shared" si="162"/>
        <v>24346.41</v>
      </c>
      <c r="J170">
        <f t="shared" si="163"/>
        <v>0</v>
      </c>
      <c r="K170" s="16">
        <f t="shared" si="164"/>
        <v>0</v>
      </c>
      <c r="L170" s="5">
        <f t="shared" si="165"/>
        <v>-0.026206896551724142</v>
      </c>
      <c r="M170" s="24">
        <f t="shared" si="166"/>
        <v>-665.2150000000001</v>
      </c>
    </row>
    <row r="171" spans="1:13" ht="12.75">
      <c r="A171" s="1">
        <v>41260</v>
      </c>
      <c r="B171" s="25" t="s">
        <v>111</v>
      </c>
      <c r="C171" s="7" t="s">
        <v>10</v>
      </c>
      <c r="D171" s="38">
        <v>801</v>
      </c>
      <c r="E171" s="32">
        <v>31.2</v>
      </c>
      <c r="F171" s="1">
        <v>41260</v>
      </c>
      <c r="G171" s="32">
        <v>31.05</v>
      </c>
      <c r="H171" s="16">
        <f aca="true" t="shared" si="167" ref="H171:H176">E171*D171</f>
        <v>24991.2</v>
      </c>
      <c r="I171" s="16">
        <f t="shared" si="162"/>
        <v>24871.05</v>
      </c>
      <c r="J171">
        <f t="shared" si="163"/>
        <v>0</v>
      </c>
      <c r="K171" s="16">
        <f t="shared" si="164"/>
        <v>0</v>
      </c>
      <c r="L171" s="5">
        <f t="shared" si="165"/>
        <v>-0.004807692307692366</v>
      </c>
      <c r="M171" s="24">
        <f t="shared" si="166"/>
        <v>-130.15000000000146</v>
      </c>
    </row>
    <row r="172" spans="1:13" ht="12.75">
      <c r="A172" s="1">
        <v>41262</v>
      </c>
      <c r="B172" s="25" t="s">
        <v>19</v>
      </c>
      <c r="C172" s="7" t="s">
        <v>10</v>
      </c>
      <c r="D172" s="38">
        <v>5747</v>
      </c>
      <c r="E172" s="32">
        <v>4.35</v>
      </c>
      <c r="F172" s="1">
        <v>41262</v>
      </c>
      <c r="G172" s="32">
        <v>4.29</v>
      </c>
      <c r="H172" s="16">
        <f t="shared" si="167"/>
        <v>24999.449999999997</v>
      </c>
      <c r="I172" s="16">
        <f aca="true" t="shared" si="168" ref="I172:I178">IF(F172&gt;0,G172*D172,0)</f>
        <v>24654.63</v>
      </c>
      <c r="J172">
        <f aca="true" t="shared" si="169" ref="J172:J177">IF(F172&gt;0,F172-A172,0)</f>
        <v>0</v>
      </c>
      <c r="K172" s="16">
        <f aca="true" t="shared" si="170" ref="K172:K177">H172*J172</f>
        <v>0</v>
      </c>
      <c r="L172" s="5">
        <f aca="true" t="shared" si="171" ref="L172:L177">IF(F172&gt;0,IF(LEFT(UPPER(C172))="S",(H172-I172)/H172,(I172-H172)/H172),0)</f>
        <v>-0.013793103448275706</v>
      </c>
      <c r="M172" s="24">
        <f aca="true" t="shared" si="172" ref="M172:M177">(H172*L172)-10</f>
        <v>-354.81999999999607</v>
      </c>
    </row>
    <row r="173" spans="1:13" ht="12.75">
      <c r="A173" s="1">
        <v>41264</v>
      </c>
      <c r="B173" s="25" t="s">
        <v>37</v>
      </c>
      <c r="C173" s="7" t="s">
        <v>22</v>
      </c>
      <c r="D173" s="38">
        <v>113636</v>
      </c>
      <c r="E173">
        <v>0.22</v>
      </c>
      <c r="F173" s="1">
        <v>41264</v>
      </c>
      <c r="G173">
        <v>0.2223</v>
      </c>
      <c r="H173" s="16">
        <f t="shared" si="167"/>
        <v>24999.920000000002</v>
      </c>
      <c r="I173" s="16">
        <f t="shared" si="168"/>
        <v>25261.2828</v>
      </c>
      <c r="J173">
        <f t="shared" si="169"/>
        <v>0</v>
      </c>
      <c r="K173" s="16">
        <f t="shared" si="170"/>
        <v>0</v>
      </c>
      <c r="L173" s="5">
        <f t="shared" si="171"/>
        <v>-0.010454545454545413</v>
      </c>
      <c r="M173" s="24">
        <f t="shared" si="172"/>
        <v>-271.36279999999897</v>
      </c>
    </row>
    <row r="174" spans="1:13" ht="12.75">
      <c r="A174" s="1">
        <v>41277</v>
      </c>
      <c r="B174" s="25" t="s">
        <v>143</v>
      </c>
      <c r="C174" s="7" t="s">
        <v>22</v>
      </c>
      <c r="D174" s="38">
        <v>54112</v>
      </c>
      <c r="E174">
        <v>0.462</v>
      </c>
      <c r="F174" s="1">
        <v>41277</v>
      </c>
      <c r="G174">
        <v>0.4673</v>
      </c>
      <c r="H174" s="16">
        <f t="shared" si="167"/>
        <v>24999.744000000002</v>
      </c>
      <c r="I174" s="16">
        <f t="shared" si="168"/>
        <v>25286.5376</v>
      </c>
      <c r="J174">
        <f t="shared" si="169"/>
        <v>0</v>
      </c>
      <c r="K174" s="16">
        <f t="shared" si="170"/>
        <v>0</v>
      </c>
      <c r="L174" s="5">
        <f t="shared" si="171"/>
        <v>-0.01147186147186136</v>
      </c>
      <c r="M174" s="24">
        <f t="shared" si="172"/>
        <v>-296.79359999999724</v>
      </c>
    </row>
    <row r="175" spans="1:13" ht="12.75">
      <c r="A175" s="1">
        <v>41285</v>
      </c>
      <c r="B175" s="25" t="s">
        <v>96</v>
      </c>
      <c r="C175" s="47" t="s">
        <v>10</v>
      </c>
      <c r="D175" s="38">
        <v>1712</v>
      </c>
      <c r="E175">
        <v>14.6</v>
      </c>
      <c r="F175" s="1">
        <v>41285</v>
      </c>
      <c r="G175" s="32">
        <v>14.55</v>
      </c>
      <c r="H175" s="16">
        <f t="shared" si="167"/>
        <v>24995.2</v>
      </c>
      <c r="I175" s="16">
        <f t="shared" si="168"/>
        <v>24909.600000000002</v>
      </c>
      <c r="J175">
        <f t="shared" si="169"/>
        <v>0</v>
      </c>
      <c r="K175" s="16">
        <f t="shared" si="170"/>
        <v>0</v>
      </c>
      <c r="L175" s="5">
        <f t="shared" si="171"/>
        <v>-0.003424657534246517</v>
      </c>
      <c r="M175" s="24">
        <f t="shared" si="172"/>
        <v>-95.59999999999854</v>
      </c>
    </row>
    <row r="176" spans="1:13" ht="12.75">
      <c r="A176" s="1">
        <v>41288</v>
      </c>
      <c r="B176" s="25" t="s">
        <v>75</v>
      </c>
      <c r="C176" s="7" t="s">
        <v>10</v>
      </c>
      <c r="D176" s="38">
        <v>806</v>
      </c>
      <c r="E176" s="36">
        <v>31</v>
      </c>
      <c r="F176" s="1">
        <v>41288</v>
      </c>
      <c r="G176" s="33">
        <v>30.91</v>
      </c>
      <c r="H176" s="16">
        <f t="shared" si="167"/>
        <v>24986</v>
      </c>
      <c r="I176" s="16">
        <f t="shared" si="168"/>
        <v>24913.46</v>
      </c>
      <c r="J176">
        <f t="shared" si="169"/>
        <v>0</v>
      </c>
      <c r="K176" s="16">
        <f t="shared" si="170"/>
        <v>0</v>
      </c>
      <c r="L176" s="5">
        <f t="shared" si="171"/>
        <v>-0.002903225806451648</v>
      </c>
      <c r="M176" s="24">
        <f t="shared" si="172"/>
        <v>-82.54000000000087</v>
      </c>
    </row>
    <row r="177" spans="1:13" ht="12.75">
      <c r="A177" s="1">
        <v>41292</v>
      </c>
      <c r="B177" s="25" t="s">
        <v>73</v>
      </c>
      <c r="C177" s="7" t="s">
        <v>10</v>
      </c>
      <c r="D177" s="38">
        <v>5681</v>
      </c>
      <c r="E177" s="36">
        <v>4.4</v>
      </c>
      <c r="F177" s="1">
        <v>41292</v>
      </c>
      <c r="G177">
        <v>4.36</v>
      </c>
      <c r="H177" s="16">
        <f aca="true" t="shared" si="173" ref="H177:H182">E177*D177</f>
        <v>24996.4</v>
      </c>
      <c r="I177" s="16">
        <f t="shared" si="168"/>
        <v>24769.160000000003</v>
      </c>
      <c r="J177">
        <f t="shared" si="169"/>
        <v>0</v>
      </c>
      <c r="K177" s="16">
        <f t="shared" si="170"/>
        <v>0</v>
      </c>
      <c r="L177" s="5">
        <f t="shared" si="171"/>
        <v>-0.009090909090909009</v>
      </c>
      <c r="M177" s="24">
        <f t="shared" si="172"/>
        <v>-237.23999999999796</v>
      </c>
    </row>
    <row r="178" spans="1:13" ht="12.75">
      <c r="A178" s="1">
        <v>41296</v>
      </c>
      <c r="B178" s="25" t="s">
        <v>70</v>
      </c>
      <c r="C178" s="7" t="s">
        <v>10</v>
      </c>
      <c r="D178" s="38">
        <v>13227</v>
      </c>
      <c r="E178" s="33">
        <v>1.89</v>
      </c>
      <c r="F178" s="1">
        <v>41296</v>
      </c>
      <c r="G178">
        <v>1.873</v>
      </c>
      <c r="H178" s="16">
        <f t="shared" si="173"/>
        <v>24999.03</v>
      </c>
      <c r="I178" s="16">
        <f t="shared" si="168"/>
        <v>24774.171</v>
      </c>
      <c r="J178">
        <f aca="true" t="shared" si="174" ref="J178:J183">IF(F178&gt;0,F178-A178,0)</f>
        <v>0</v>
      </c>
      <c r="K178" s="16">
        <f aca="true" t="shared" si="175" ref="K178:K183">H178*J178</f>
        <v>0</v>
      </c>
      <c r="L178" s="5">
        <f aca="true" t="shared" si="176" ref="L178:L183">IF(F178&gt;0,IF(LEFT(UPPER(C178))="S",(H178-I178)/H178,(I178-H178)/H178),0)</f>
        <v>-0.00899470899470901</v>
      </c>
      <c r="M178" s="24">
        <f aca="true" t="shared" si="177" ref="M178:M183">(H178*L178)-10</f>
        <v>-234.85900000000038</v>
      </c>
    </row>
    <row r="179" spans="1:13" ht="12.75">
      <c r="A179" s="1">
        <v>41298</v>
      </c>
      <c r="B179" s="25" t="s">
        <v>146</v>
      </c>
      <c r="C179" s="7" t="s">
        <v>22</v>
      </c>
      <c r="D179" s="38">
        <v>54112</v>
      </c>
      <c r="E179">
        <v>1.46</v>
      </c>
      <c r="F179" s="1">
        <v>41298</v>
      </c>
      <c r="G179">
        <v>1.512</v>
      </c>
      <c r="H179" s="16">
        <f t="shared" si="173"/>
        <v>79003.52</v>
      </c>
      <c r="I179" s="16">
        <f aca="true" t="shared" si="178" ref="I179:I184">IF(F179&gt;0,G179*D179,0)</f>
        <v>81817.344</v>
      </c>
      <c r="J179">
        <f t="shared" si="174"/>
        <v>0</v>
      </c>
      <c r="K179" s="16">
        <f t="shared" si="175"/>
        <v>0</v>
      </c>
      <c r="L179" s="5">
        <f t="shared" si="176"/>
        <v>-0.0356164383561643</v>
      </c>
      <c r="M179" s="24">
        <f t="shared" si="177"/>
        <v>-2823.8239999999937</v>
      </c>
    </row>
    <row r="180" spans="1:13" ht="12.75">
      <c r="A180" s="1">
        <v>41317</v>
      </c>
      <c r="B180" s="25" t="s">
        <v>117</v>
      </c>
      <c r="C180" s="7" t="s">
        <v>22</v>
      </c>
      <c r="D180" s="38">
        <v>925</v>
      </c>
      <c r="E180">
        <v>27</v>
      </c>
      <c r="F180" s="1">
        <v>41317</v>
      </c>
      <c r="G180">
        <v>27.39</v>
      </c>
      <c r="H180" s="16">
        <f t="shared" si="173"/>
        <v>24975</v>
      </c>
      <c r="I180" s="16">
        <f t="shared" si="178"/>
        <v>25335.75</v>
      </c>
      <c r="J180">
        <f t="shared" si="174"/>
        <v>0</v>
      </c>
      <c r="K180" s="16">
        <f t="shared" si="175"/>
        <v>0</v>
      </c>
      <c r="L180" s="5">
        <f t="shared" si="176"/>
        <v>-0.014444444444444444</v>
      </c>
      <c r="M180" s="24">
        <f t="shared" si="177"/>
        <v>-370.75</v>
      </c>
    </row>
    <row r="181" spans="1:13" ht="12.75">
      <c r="A181" s="1">
        <v>41323</v>
      </c>
      <c r="B181" s="25" t="s">
        <v>135</v>
      </c>
      <c r="C181" s="7" t="s">
        <v>10</v>
      </c>
      <c r="D181" s="38">
        <v>33467</v>
      </c>
      <c r="E181">
        <v>0.747</v>
      </c>
      <c r="F181" s="1">
        <v>41323</v>
      </c>
      <c r="G181">
        <v>0.73</v>
      </c>
      <c r="H181" s="16">
        <f t="shared" si="173"/>
        <v>24999.849</v>
      </c>
      <c r="I181" s="16">
        <f t="shared" si="178"/>
        <v>24430.91</v>
      </c>
      <c r="J181">
        <f t="shared" si="174"/>
        <v>0</v>
      </c>
      <c r="K181" s="16">
        <f t="shared" si="175"/>
        <v>0</v>
      </c>
      <c r="L181" s="5">
        <f t="shared" si="176"/>
        <v>-0.022757697456492577</v>
      </c>
      <c r="M181" s="24">
        <f t="shared" si="177"/>
        <v>-578.9389999999985</v>
      </c>
    </row>
    <row r="182" spans="1:13" ht="12.75">
      <c r="A182" s="1">
        <v>41330</v>
      </c>
      <c r="B182" s="25" t="s">
        <v>92</v>
      </c>
      <c r="C182" s="7" t="s">
        <v>10</v>
      </c>
      <c r="D182" s="38">
        <v>4166</v>
      </c>
      <c r="E182">
        <v>6</v>
      </c>
      <c r="F182" s="1">
        <v>41330</v>
      </c>
      <c r="G182">
        <v>5.885</v>
      </c>
      <c r="H182" s="16">
        <f t="shared" si="173"/>
        <v>24996</v>
      </c>
      <c r="I182" s="16">
        <f t="shared" si="178"/>
        <v>24516.91</v>
      </c>
      <c r="J182">
        <f t="shared" si="174"/>
        <v>0</v>
      </c>
      <c r="K182" s="16">
        <f t="shared" si="175"/>
        <v>0</v>
      </c>
      <c r="L182" s="5">
        <f t="shared" si="176"/>
        <v>-0.019166666666666672</v>
      </c>
      <c r="M182" s="24">
        <f t="shared" si="177"/>
        <v>-489.09000000000015</v>
      </c>
    </row>
    <row r="183" spans="1:13" ht="12.75">
      <c r="A183" s="1">
        <v>41341</v>
      </c>
      <c r="B183" s="25" t="s">
        <v>37</v>
      </c>
      <c r="C183" s="7" t="s">
        <v>10</v>
      </c>
      <c r="D183" s="38">
        <v>116986</v>
      </c>
      <c r="E183">
        <v>0.2137</v>
      </c>
      <c r="F183" s="1">
        <v>41341</v>
      </c>
      <c r="G183">
        <v>0.211</v>
      </c>
      <c r="H183" s="16">
        <f aca="true" t="shared" si="179" ref="H183:H188">E183*D183</f>
        <v>24999.9082</v>
      </c>
      <c r="I183" s="16">
        <f t="shared" si="178"/>
        <v>24684.046</v>
      </c>
      <c r="J183">
        <f t="shared" si="174"/>
        <v>0</v>
      </c>
      <c r="K183" s="16">
        <f t="shared" si="175"/>
        <v>0</v>
      </c>
      <c r="L183" s="5">
        <f t="shared" si="176"/>
        <v>-0.012634534394010423</v>
      </c>
      <c r="M183" s="24">
        <f t="shared" si="177"/>
        <v>-325.8622000000032</v>
      </c>
    </row>
    <row r="184" spans="1:13" ht="12.75">
      <c r="A184" s="1">
        <v>41348</v>
      </c>
      <c r="B184" s="25" t="s">
        <v>33</v>
      </c>
      <c r="C184" s="7" t="s">
        <v>22</v>
      </c>
      <c r="D184" s="38">
        <v>3030</v>
      </c>
      <c r="E184">
        <v>8.25</v>
      </c>
      <c r="F184" s="1">
        <v>41348</v>
      </c>
      <c r="G184">
        <v>8.39</v>
      </c>
      <c r="H184" s="16">
        <f t="shared" si="179"/>
        <v>24997.5</v>
      </c>
      <c r="I184" s="16">
        <f t="shared" si="178"/>
        <v>25421.7</v>
      </c>
      <c r="J184">
        <f aca="true" t="shared" si="180" ref="J184:J189">IF(F184&gt;0,F184-A184,0)</f>
        <v>0</v>
      </c>
      <c r="K184" s="16">
        <f aca="true" t="shared" si="181" ref="K184:K189">H184*J184</f>
        <v>0</v>
      </c>
      <c r="L184" s="5">
        <f aca="true" t="shared" si="182" ref="L184:L189">IF(F184&gt;0,IF(LEFT(UPPER(C184))="S",(H184-I184)/H184,(I184-H184)/H184),0)</f>
        <v>-0.016969696969697</v>
      </c>
      <c r="M184" s="24">
        <f aca="true" t="shared" si="183" ref="M184:M189">(H184*L184)-10</f>
        <v>-434.2000000000007</v>
      </c>
    </row>
    <row r="185" spans="1:13" ht="12.75">
      <c r="A185" s="1">
        <v>41358</v>
      </c>
      <c r="B185" s="25" t="s">
        <v>109</v>
      </c>
      <c r="C185" s="7" t="s">
        <v>22</v>
      </c>
      <c r="D185" s="38">
        <v>1006</v>
      </c>
      <c r="E185">
        <v>24.85</v>
      </c>
      <c r="F185" s="1">
        <v>41358</v>
      </c>
      <c r="G185">
        <v>24.35</v>
      </c>
      <c r="H185" s="16">
        <f t="shared" si="179"/>
        <v>24999.100000000002</v>
      </c>
      <c r="I185" s="16">
        <f aca="true" t="shared" si="184" ref="I185:I190">IF(F185&gt;0,G185*D185,0)</f>
        <v>24496.100000000002</v>
      </c>
      <c r="J185">
        <f t="shared" si="180"/>
        <v>0</v>
      </c>
      <c r="K185" s="16">
        <f t="shared" si="181"/>
        <v>0</v>
      </c>
      <c r="L185" s="5">
        <f t="shared" si="182"/>
        <v>0.02012072434607646</v>
      </c>
      <c r="M185" s="24">
        <f t="shared" si="183"/>
        <v>493.00000000000006</v>
      </c>
    </row>
    <row r="186" spans="1:13" ht="12.75">
      <c r="A186" s="1">
        <v>41367</v>
      </c>
      <c r="B186" s="25" t="s">
        <v>37</v>
      </c>
      <c r="C186" s="7" t="s">
        <v>10</v>
      </c>
      <c r="D186" s="38">
        <v>137741</v>
      </c>
      <c r="E186">
        <v>0.1815</v>
      </c>
      <c r="F186" s="1">
        <v>41367</v>
      </c>
      <c r="G186">
        <v>0.1752</v>
      </c>
      <c r="H186" s="16">
        <f t="shared" si="179"/>
        <v>24999.9915</v>
      </c>
      <c r="I186" s="16">
        <f t="shared" si="184"/>
        <v>24132.2232</v>
      </c>
      <c r="J186">
        <f t="shared" si="180"/>
        <v>0</v>
      </c>
      <c r="K186" s="16">
        <f t="shared" si="181"/>
        <v>0</v>
      </c>
      <c r="L186" s="5">
        <f t="shared" si="182"/>
        <v>-0.03471074380165288</v>
      </c>
      <c r="M186" s="24">
        <f t="shared" si="183"/>
        <v>-877.7682999999996</v>
      </c>
    </row>
    <row r="187" spans="1:13" ht="12.75">
      <c r="A187" s="1">
        <v>41380</v>
      </c>
      <c r="B187" s="25" t="s">
        <v>142</v>
      </c>
      <c r="C187" s="7" t="s">
        <v>10</v>
      </c>
      <c r="D187" s="38">
        <v>47169</v>
      </c>
      <c r="E187">
        <v>0.53</v>
      </c>
      <c r="F187" s="1">
        <v>41380</v>
      </c>
      <c r="G187">
        <v>0.5175</v>
      </c>
      <c r="H187" s="16">
        <f t="shared" si="179"/>
        <v>24999.57</v>
      </c>
      <c r="I187" s="16">
        <f t="shared" si="184"/>
        <v>24409.957499999997</v>
      </c>
      <c r="J187">
        <f t="shared" si="180"/>
        <v>0</v>
      </c>
      <c r="K187" s="16">
        <f t="shared" si="181"/>
        <v>0</v>
      </c>
      <c r="L187" s="5">
        <f t="shared" si="182"/>
        <v>-0.023584905660377475</v>
      </c>
      <c r="M187" s="24">
        <f t="shared" si="183"/>
        <v>-599.6125000000029</v>
      </c>
    </row>
    <row r="188" spans="1:13" ht="12.75">
      <c r="A188" s="1">
        <v>41402</v>
      </c>
      <c r="B188" s="25" t="s">
        <v>98</v>
      </c>
      <c r="C188" s="7" t="s">
        <v>22</v>
      </c>
      <c r="D188" s="38">
        <v>11792</v>
      </c>
      <c r="E188">
        <v>2.12</v>
      </c>
      <c r="F188" s="1">
        <v>41402</v>
      </c>
      <c r="G188">
        <v>2.142</v>
      </c>
      <c r="H188" s="16">
        <f t="shared" si="179"/>
        <v>24999.04</v>
      </c>
      <c r="I188" s="16">
        <f t="shared" si="184"/>
        <v>25258.464</v>
      </c>
      <c r="J188">
        <f t="shared" si="180"/>
        <v>0</v>
      </c>
      <c r="K188" s="16">
        <f t="shared" si="181"/>
        <v>0</v>
      </c>
      <c r="L188" s="5">
        <f t="shared" si="182"/>
        <v>-0.010377358490566</v>
      </c>
      <c r="M188" s="24">
        <f t="shared" si="183"/>
        <v>-269.42399999999907</v>
      </c>
    </row>
    <row r="189" spans="1:13" ht="12.75">
      <c r="A189" s="1">
        <v>41408</v>
      </c>
      <c r="B189" s="25" t="s">
        <v>151</v>
      </c>
      <c r="C189" s="7" t="s">
        <v>10</v>
      </c>
      <c r="D189" s="38">
        <v>1068</v>
      </c>
      <c r="E189">
        <v>23.4</v>
      </c>
      <c r="F189" s="1">
        <v>41408</v>
      </c>
      <c r="G189">
        <v>23.11</v>
      </c>
      <c r="H189" s="16">
        <f aca="true" t="shared" si="185" ref="H189:H195">E189*D189</f>
        <v>24991.199999999997</v>
      </c>
      <c r="I189" s="16">
        <f t="shared" si="184"/>
        <v>24681.48</v>
      </c>
      <c r="J189">
        <f t="shared" si="180"/>
        <v>0</v>
      </c>
      <c r="K189" s="16">
        <f t="shared" si="181"/>
        <v>0</v>
      </c>
      <c r="L189" s="5">
        <f t="shared" si="182"/>
        <v>-0.012393162393162295</v>
      </c>
      <c r="M189" s="24">
        <f t="shared" si="183"/>
        <v>-319.7199999999975</v>
      </c>
    </row>
    <row r="190" spans="1:13" ht="12.75">
      <c r="A190" s="1">
        <v>41411</v>
      </c>
      <c r="B190" s="25" t="s">
        <v>142</v>
      </c>
      <c r="C190" s="7" t="s">
        <v>22</v>
      </c>
      <c r="D190" s="38">
        <v>56818</v>
      </c>
      <c r="E190">
        <v>0.44</v>
      </c>
      <c r="F190" s="1">
        <v>41411</v>
      </c>
      <c r="G190">
        <v>0.4554</v>
      </c>
      <c r="H190" s="16">
        <f t="shared" si="185"/>
        <v>24999.920000000002</v>
      </c>
      <c r="I190" s="16">
        <f t="shared" si="184"/>
        <v>25874.9172</v>
      </c>
      <c r="J190">
        <f aca="true" t="shared" si="186" ref="J190:J195">IF(F190&gt;0,F190-A190,0)</f>
        <v>0</v>
      </c>
      <c r="K190" s="16">
        <f aca="true" t="shared" si="187" ref="K190:K195">H190*J190</f>
        <v>0</v>
      </c>
      <c r="L190" s="5">
        <f aca="true" t="shared" si="188" ref="L190:L195">IF(F190&gt;0,IF(LEFT(UPPER(C190))="S",(H190-I190)/H190,(I190-H190)/H190),0)</f>
        <v>-0.03499999999999991</v>
      </c>
      <c r="M190" s="24">
        <f aca="true" t="shared" si="189" ref="M190:M195">(H190*L190)-10</f>
        <v>-884.9971999999979</v>
      </c>
    </row>
    <row r="191" spans="1:13" ht="12.75">
      <c r="A191" s="1">
        <v>41422</v>
      </c>
      <c r="B191" s="25" t="s">
        <v>91</v>
      </c>
      <c r="C191" s="7" t="s">
        <v>10</v>
      </c>
      <c r="D191" s="38">
        <v>996</v>
      </c>
      <c r="E191">
        <v>25.1</v>
      </c>
      <c r="F191" s="1">
        <v>41422</v>
      </c>
      <c r="G191">
        <v>24.92</v>
      </c>
      <c r="H191" s="16">
        <f t="shared" si="185"/>
        <v>24999.600000000002</v>
      </c>
      <c r="I191" s="16">
        <f aca="true" t="shared" si="190" ref="I191:I196">IF(F191&gt;0,G191*D191,0)</f>
        <v>24820.320000000003</v>
      </c>
      <c r="J191">
        <f t="shared" si="186"/>
        <v>0</v>
      </c>
      <c r="K191" s="16">
        <f t="shared" si="187"/>
        <v>0</v>
      </c>
      <c r="L191" s="5">
        <f t="shared" si="188"/>
        <v>-0.00717131474103581</v>
      </c>
      <c r="M191" s="24">
        <f t="shared" si="189"/>
        <v>-189.27999999999884</v>
      </c>
    </row>
    <row r="192" spans="1:13" ht="12.75">
      <c r="A192" s="1">
        <v>41423</v>
      </c>
      <c r="B192" s="25" t="s">
        <v>152</v>
      </c>
      <c r="C192" s="7" t="s">
        <v>10</v>
      </c>
      <c r="D192" s="38">
        <v>8333</v>
      </c>
      <c r="E192">
        <v>3</v>
      </c>
      <c r="F192" s="1">
        <v>41423</v>
      </c>
      <c r="G192">
        <v>2.964</v>
      </c>
      <c r="H192" s="16">
        <f t="shared" si="185"/>
        <v>24999</v>
      </c>
      <c r="I192" s="16">
        <f t="shared" si="190"/>
        <v>24699.012</v>
      </c>
      <c r="J192">
        <f t="shared" si="186"/>
        <v>0</v>
      </c>
      <c r="K192" s="16">
        <f t="shared" si="187"/>
        <v>0</v>
      </c>
      <c r="L192" s="5">
        <f t="shared" si="188"/>
        <v>-0.012000000000000047</v>
      </c>
      <c r="M192" s="24">
        <f t="shared" si="189"/>
        <v>-309.9880000000012</v>
      </c>
    </row>
    <row r="193" spans="1:13" ht="12.75">
      <c r="A193" s="1">
        <v>41439</v>
      </c>
      <c r="B193" s="25" t="s">
        <v>153</v>
      </c>
      <c r="C193" s="7" t="s">
        <v>10</v>
      </c>
      <c r="D193" s="38">
        <v>4520</v>
      </c>
      <c r="E193">
        <v>5.53</v>
      </c>
      <c r="F193" s="1">
        <v>41439</v>
      </c>
      <c r="G193">
        <v>5.425</v>
      </c>
      <c r="H193" s="16">
        <f t="shared" si="185"/>
        <v>24995.600000000002</v>
      </c>
      <c r="I193" s="16">
        <f t="shared" si="190"/>
        <v>24521</v>
      </c>
      <c r="J193">
        <f t="shared" si="186"/>
        <v>0</v>
      </c>
      <c r="K193" s="16">
        <f t="shared" si="187"/>
        <v>0</v>
      </c>
      <c r="L193" s="5">
        <f t="shared" si="188"/>
        <v>-0.018987341772151986</v>
      </c>
      <c r="M193" s="24">
        <f t="shared" si="189"/>
        <v>-484.60000000000224</v>
      </c>
    </row>
    <row r="194" spans="1:13" ht="12.75">
      <c r="A194" s="1">
        <v>41457</v>
      </c>
      <c r="B194" s="25" t="s">
        <v>142</v>
      </c>
      <c r="C194" s="7" t="s">
        <v>10</v>
      </c>
      <c r="D194" s="38">
        <v>77881</v>
      </c>
      <c r="E194">
        <v>0.321</v>
      </c>
      <c r="F194" s="1">
        <v>41457</v>
      </c>
      <c r="G194">
        <v>0.3098</v>
      </c>
      <c r="H194" s="16">
        <f t="shared" si="185"/>
        <v>24999.801</v>
      </c>
      <c r="I194" s="16">
        <f t="shared" si="190"/>
        <v>24127.5338</v>
      </c>
      <c r="J194">
        <f t="shared" si="186"/>
        <v>0</v>
      </c>
      <c r="K194" s="16">
        <f t="shared" si="187"/>
        <v>0</v>
      </c>
      <c r="L194" s="5">
        <f t="shared" si="188"/>
        <v>-0.034890965732087165</v>
      </c>
      <c r="M194" s="24">
        <f t="shared" si="189"/>
        <v>-882.2671999999984</v>
      </c>
    </row>
    <row r="195" spans="1:13" ht="12.75">
      <c r="A195" s="1">
        <v>41558</v>
      </c>
      <c r="B195" s="25" t="s">
        <v>146</v>
      </c>
      <c r="C195" s="7" t="s">
        <v>22</v>
      </c>
      <c r="D195" s="38">
        <v>17921</v>
      </c>
      <c r="E195">
        <v>1.395</v>
      </c>
      <c r="F195" s="1">
        <v>41558</v>
      </c>
      <c r="G195">
        <v>1.404</v>
      </c>
      <c r="H195" s="16">
        <f t="shared" si="185"/>
        <v>24999.795000000002</v>
      </c>
      <c r="I195" s="16">
        <f t="shared" si="190"/>
        <v>25161.084</v>
      </c>
      <c r="J195">
        <f t="shared" si="186"/>
        <v>0</v>
      </c>
      <c r="K195" s="16">
        <f t="shared" si="187"/>
        <v>0</v>
      </c>
      <c r="L195" s="5">
        <f t="shared" si="188"/>
        <v>-0.006451612903225688</v>
      </c>
      <c r="M195" s="24">
        <f t="shared" si="189"/>
        <v>-171.28899999999703</v>
      </c>
    </row>
    <row r="196" spans="1:13" ht="12.75">
      <c r="A196" s="1">
        <v>41569</v>
      </c>
      <c r="B196" s="25" t="s">
        <v>146</v>
      </c>
      <c r="C196" s="7" t="s">
        <v>10</v>
      </c>
      <c r="D196" s="38">
        <v>16556</v>
      </c>
      <c r="E196">
        <v>1.51</v>
      </c>
      <c r="F196" s="1">
        <v>41569</v>
      </c>
      <c r="G196">
        <v>1.505</v>
      </c>
      <c r="H196" s="16">
        <f aca="true" t="shared" si="191" ref="H196:H201">E196*D196</f>
        <v>24999.56</v>
      </c>
      <c r="I196" s="16">
        <f t="shared" si="190"/>
        <v>24916.78</v>
      </c>
      <c r="J196">
        <f aca="true" t="shared" si="192" ref="J196:J201">IF(F196&gt;0,F196-A196,0)</f>
        <v>0</v>
      </c>
      <c r="K196" s="16">
        <f aca="true" t="shared" si="193" ref="K196:K201">H196*J196</f>
        <v>0</v>
      </c>
      <c r="L196" s="5">
        <f aca="true" t="shared" si="194" ref="L196:L201">IF(F196&gt;0,IF(LEFT(UPPER(C196))="S",(H196-I196)/H196,(I196-H196)/H196),0)</f>
        <v>-0.0033112582781457942</v>
      </c>
      <c r="M196" s="24">
        <f aca="true" t="shared" si="195" ref="M196:M201">(H196*L196)-10</f>
        <v>-92.78000000000247</v>
      </c>
    </row>
    <row r="197" spans="1:13" ht="12.75">
      <c r="A197" s="1">
        <v>41575</v>
      </c>
      <c r="B197" s="25" t="s">
        <v>155</v>
      </c>
      <c r="C197" s="7" t="s">
        <v>10</v>
      </c>
      <c r="D197" s="38">
        <v>1096</v>
      </c>
      <c r="E197">
        <v>22.8</v>
      </c>
      <c r="F197" s="1">
        <v>41575</v>
      </c>
      <c r="G197">
        <v>22.78</v>
      </c>
      <c r="H197" s="16">
        <f t="shared" si="191"/>
        <v>24988.8</v>
      </c>
      <c r="I197" s="16">
        <f aca="true" t="shared" si="196" ref="I197:I203">IF(F197&gt;0,G197*D197,0)</f>
        <v>24966.88</v>
      </c>
      <c r="J197">
        <f t="shared" si="192"/>
        <v>0</v>
      </c>
      <c r="K197" s="16">
        <f t="shared" si="193"/>
        <v>0</v>
      </c>
      <c r="L197" s="5">
        <f t="shared" si="194"/>
        <v>-0.0008771929824560705</v>
      </c>
      <c r="M197" s="24">
        <f t="shared" si="195"/>
        <v>-31.919999999998254</v>
      </c>
    </row>
    <row r="198" spans="1:13" ht="12.75">
      <c r="A198" s="1">
        <v>41585</v>
      </c>
      <c r="B198" s="25" t="s">
        <v>76</v>
      </c>
      <c r="C198" s="7" t="s">
        <v>10</v>
      </c>
      <c r="D198" s="38">
        <v>1440</v>
      </c>
      <c r="E198">
        <v>17.35</v>
      </c>
      <c r="F198" s="1">
        <v>41585</v>
      </c>
      <c r="G198">
        <v>17.27</v>
      </c>
      <c r="H198" s="16">
        <f t="shared" si="191"/>
        <v>24984.000000000004</v>
      </c>
      <c r="I198" s="16">
        <f t="shared" si="196"/>
        <v>24868.8</v>
      </c>
      <c r="J198">
        <f t="shared" si="192"/>
        <v>0</v>
      </c>
      <c r="K198" s="16">
        <f t="shared" si="193"/>
        <v>0</v>
      </c>
      <c r="L198" s="5">
        <f t="shared" si="194"/>
        <v>-0.004610951008645707</v>
      </c>
      <c r="M198" s="24">
        <f t="shared" si="195"/>
        <v>-125.20000000000435</v>
      </c>
    </row>
    <row r="199" spans="1:13" ht="12.75">
      <c r="A199" s="1">
        <v>41586</v>
      </c>
      <c r="B199" s="25" t="s">
        <v>102</v>
      </c>
      <c r="C199" s="7" t="s">
        <v>10</v>
      </c>
      <c r="D199" s="38">
        <v>12887</v>
      </c>
      <c r="E199">
        <v>1.94</v>
      </c>
      <c r="F199" s="1">
        <v>41586</v>
      </c>
      <c r="G199">
        <v>1.872</v>
      </c>
      <c r="H199" s="16">
        <f t="shared" si="191"/>
        <v>25000.78</v>
      </c>
      <c r="I199" s="16">
        <f t="shared" si="196"/>
        <v>24124.464</v>
      </c>
      <c r="J199">
        <f t="shared" si="192"/>
        <v>0</v>
      </c>
      <c r="K199" s="16">
        <f t="shared" si="193"/>
        <v>0</v>
      </c>
      <c r="L199" s="5">
        <f t="shared" si="194"/>
        <v>-0.035051546391752536</v>
      </c>
      <c r="M199" s="24">
        <f t="shared" si="195"/>
        <v>-886.3159999999989</v>
      </c>
    </row>
    <row r="200" spans="1:13" ht="12.75">
      <c r="A200" s="1">
        <v>41590</v>
      </c>
      <c r="B200" s="25" t="s">
        <v>73</v>
      </c>
      <c r="C200" s="7" t="s">
        <v>10</v>
      </c>
      <c r="D200" s="38">
        <v>3858</v>
      </c>
      <c r="E200">
        <v>6.48</v>
      </c>
      <c r="F200" s="1">
        <v>41590</v>
      </c>
      <c r="G200">
        <v>6.425</v>
      </c>
      <c r="H200" s="16">
        <f t="shared" si="191"/>
        <v>24999.84</v>
      </c>
      <c r="I200" s="16">
        <f t="shared" si="196"/>
        <v>24787.649999999998</v>
      </c>
      <c r="J200">
        <f t="shared" si="192"/>
        <v>0</v>
      </c>
      <c r="K200" s="16">
        <f t="shared" si="193"/>
        <v>0</v>
      </c>
      <c r="L200" s="5">
        <f t="shared" si="194"/>
        <v>-0.008487654320987748</v>
      </c>
      <c r="M200" s="24">
        <f t="shared" si="195"/>
        <v>-222.19000000000233</v>
      </c>
    </row>
    <row r="201" spans="1:13" ht="12.75">
      <c r="A201" s="1">
        <v>41593</v>
      </c>
      <c r="B201" s="25" t="s">
        <v>49</v>
      </c>
      <c r="C201" s="7" t="s">
        <v>10</v>
      </c>
      <c r="D201" s="38">
        <v>1506</v>
      </c>
      <c r="E201">
        <v>16.6</v>
      </c>
      <c r="F201" s="1">
        <v>41593</v>
      </c>
      <c r="G201">
        <v>16.7</v>
      </c>
      <c r="H201" s="16">
        <f t="shared" si="191"/>
        <v>24999.600000000002</v>
      </c>
      <c r="I201" s="16">
        <f t="shared" si="196"/>
        <v>25150.2</v>
      </c>
      <c r="J201">
        <f t="shared" si="192"/>
        <v>0</v>
      </c>
      <c r="K201" s="16">
        <f t="shared" si="193"/>
        <v>0</v>
      </c>
      <c r="L201" s="5">
        <f t="shared" si="194"/>
        <v>0.00602409638554211</v>
      </c>
      <c r="M201" s="24">
        <f t="shared" si="195"/>
        <v>140.59999999999854</v>
      </c>
    </row>
    <row r="202" spans="1:13" ht="12.75">
      <c r="A202" s="1">
        <v>41607</v>
      </c>
      <c r="B202" s="25" t="s">
        <v>140</v>
      </c>
      <c r="C202" s="7" t="s">
        <v>10</v>
      </c>
      <c r="D202" s="38">
        <v>868</v>
      </c>
      <c r="E202">
        <v>28.8</v>
      </c>
      <c r="F202" s="1">
        <v>41607</v>
      </c>
      <c r="G202">
        <v>29.25</v>
      </c>
      <c r="H202" s="16">
        <f aca="true" t="shared" si="197" ref="H202:H207">E202*D202</f>
        <v>24998.4</v>
      </c>
      <c r="I202" s="16">
        <f t="shared" si="196"/>
        <v>25389</v>
      </c>
      <c r="J202">
        <f aca="true" t="shared" si="198" ref="J202:J207">IF(F202&gt;0,F202-A202,0)</f>
        <v>0</v>
      </c>
      <c r="K202" s="16">
        <f aca="true" t="shared" si="199" ref="K202:K207">H202*J202</f>
        <v>0</v>
      </c>
      <c r="L202" s="5">
        <f aca="true" t="shared" si="200" ref="L202:L207">IF(F202&gt;0,IF(LEFT(UPPER(C202))="S",(H202-I202)/H202,(I202-H202)/H202),0)</f>
        <v>0.015624999999999941</v>
      </c>
      <c r="M202" s="24">
        <f>(H202*L202)-10</f>
        <v>380.59999999999854</v>
      </c>
    </row>
    <row r="203" spans="1:13" ht="12.75">
      <c r="A203" s="1">
        <v>41618</v>
      </c>
      <c r="B203" s="25" t="s">
        <v>83</v>
      </c>
      <c r="C203" s="7" t="s">
        <v>10</v>
      </c>
      <c r="D203" s="38">
        <v>7911</v>
      </c>
      <c r="E203">
        <v>3.16</v>
      </c>
      <c r="F203" s="1">
        <v>41618</v>
      </c>
      <c r="G203">
        <v>3.126</v>
      </c>
      <c r="H203" s="16">
        <f t="shared" si="197"/>
        <v>24998.760000000002</v>
      </c>
      <c r="I203" s="16">
        <f t="shared" si="196"/>
        <v>24729.786</v>
      </c>
      <c r="J203">
        <f t="shared" si="198"/>
        <v>0</v>
      </c>
      <c r="K203" s="16">
        <f t="shared" si="199"/>
        <v>0</v>
      </c>
      <c r="L203" s="5">
        <f t="shared" si="200"/>
        <v>-0.010759493670886154</v>
      </c>
      <c r="M203" s="24">
        <f>(H203*L203)-10</f>
        <v>-278.974000000002</v>
      </c>
    </row>
    <row r="204" spans="1:13" ht="12.75">
      <c r="A204" s="1">
        <v>41673</v>
      </c>
      <c r="B204" s="25" t="s">
        <v>60</v>
      </c>
      <c r="C204" s="7" t="s">
        <v>10</v>
      </c>
      <c r="D204" s="38">
        <v>12376</v>
      </c>
      <c r="E204">
        <v>2.02</v>
      </c>
      <c r="F204" s="1">
        <v>41673</v>
      </c>
      <c r="G204">
        <v>1.952</v>
      </c>
      <c r="H204" s="16">
        <f t="shared" si="197"/>
        <v>24999.52</v>
      </c>
      <c r="I204" s="16">
        <f aca="true" t="shared" si="201" ref="I204:I210">IF(F204&gt;0,G204*D204,0)</f>
        <v>24157.952</v>
      </c>
      <c r="J204">
        <f t="shared" si="198"/>
        <v>0</v>
      </c>
      <c r="K204" s="16">
        <f t="shared" si="199"/>
        <v>0</v>
      </c>
      <c r="L204" s="5">
        <f t="shared" si="200"/>
        <v>-0.03366336633663364</v>
      </c>
      <c r="M204" s="24">
        <f>(H204*L204)-10</f>
        <v>-851.5679999999994</v>
      </c>
    </row>
    <row r="205" spans="1:13" ht="12.75">
      <c r="A205" s="1">
        <v>41677</v>
      </c>
      <c r="B205" s="25" t="s">
        <v>82</v>
      </c>
      <c r="C205" s="7" t="s">
        <v>22</v>
      </c>
      <c r="D205" s="38">
        <v>2136</v>
      </c>
      <c r="E205">
        <v>11.7</v>
      </c>
      <c r="F205" s="1">
        <v>41677</v>
      </c>
      <c r="G205">
        <v>11.84</v>
      </c>
      <c r="H205" s="16">
        <f t="shared" si="197"/>
        <v>24991.199999999997</v>
      </c>
      <c r="I205" s="16">
        <f t="shared" si="201"/>
        <v>25290.239999999998</v>
      </c>
      <c r="J205">
        <f t="shared" si="198"/>
        <v>0</v>
      </c>
      <c r="K205" s="16">
        <f t="shared" si="199"/>
        <v>0</v>
      </c>
      <c r="L205" s="5">
        <f t="shared" si="200"/>
        <v>-0.011965811965812001</v>
      </c>
      <c r="M205" s="24">
        <f>(H205*L205)-10</f>
        <v>-309.0400000000009</v>
      </c>
    </row>
    <row r="206" spans="1:13" ht="12.75">
      <c r="A206" s="1">
        <v>41680</v>
      </c>
      <c r="B206" s="25" t="s">
        <v>19</v>
      </c>
      <c r="C206" s="7" t="s">
        <v>31</v>
      </c>
      <c r="D206" s="38">
        <v>3731</v>
      </c>
      <c r="E206">
        <v>6.7</v>
      </c>
      <c r="F206" s="1">
        <v>41680</v>
      </c>
      <c r="G206">
        <v>6.6</v>
      </c>
      <c r="H206" s="16">
        <f t="shared" si="197"/>
        <v>24997.7</v>
      </c>
      <c r="I206" s="16">
        <f t="shared" si="201"/>
        <v>24624.6</v>
      </c>
      <c r="J206">
        <f t="shared" si="198"/>
        <v>0</v>
      </c>
      <c r="K206" s="16">
        <f t="shared" si="199"/>
        <v>0</v>
      </c>
      <c r="L206" s="5">
        <f t="shared" si="200"/>
        <v>-0.014925373134328445</v>
      </c>
      <c r="M206" s="24">
        <f aca="true" t="shared" si="202" ref="M206:M211">(H206*L206)</f>
        <v>-373.1000000000022</v>
      </c>
    </row>
    <row r="207" spans="1:13" ht="12.75">
      <c r="A207" s="1">
        <v>41681</v>
      </c>
      <c r="B207" s="25" t="s">
        <v>69</v>
      </c>
      <c r="C207" s="7" t="s">
        <v>31</v>
      </c>
      <c r="D207" s="38">
        <v>4058</v>
      </c>
      <c r="E207">
        <v>6.16</v>
      </c>
      <c r="F207" s="1">
        <v>41681</v>
      </c>
      <c r="G207">
        <v>6.16</v>
      </c>
      <c r="H207" s="16">
        <f t="shared" si="197"/>
        <v>24997.28</v>
      </c>
      <c r="I207" s="16">
        <f t="shared" si="201"/>
        <v>24997.28</v>
      </c>
      <c r="J207">
        <f t="shared" si="198"/>
        <v>0</v>
      </c>
      <c r="K207" s="16">
        <f t="shared" si="199"/>
        <v>0</v>
      </c>
      <c r="L207" s="5">
        <f t="shared" si="200"/>
        <v>0</v>
      </c>
      <c r="M207" s="24">
        <f t="shared" si="202"/>
        <v>0</v>
      </c>
    </row>
    <row r="208" spans="1:13" ht="12.75">
      <c r="A208" s="1">
        <v>41682</v>
      </c>
      <c r="B208" s="25" t="s">
        <v>155</v>
      </c>
      <c r="C208" s="7" t="s">
        <v>31</v>
      </c>
      <c r="D208" s="38">
        <v>1070</v>
      </c>
      <c r="E208">
        <v>23.35</v>
      </c>
      <c r="F208" s="1">
        <v>41682</v>
      </c>
      <c r="G208">
        <v>23.05</v>
      </c>
      <c r="H208" s="16">
        <f aca="true" t="shared" si="203" ref="H208:H213">E208*D208</f>
        <v>24984.5</v>
      </c>
      <c r="I208" s="16">
        <f t="shared" si="201"/>
        <v>24663.5</v>
      </c>
      <c r="J208">
        <f aca="true" t="shared" si="204" ref="J208:J213">IF(F208&gt;0,F208-A208,0)</f>
        <v>0</v>
      </c>
      <c r="K208" s="16">
        <f aca="true" t="shared" si="205" ref="K208:K213">H208*J208</f>
        <v>0</v>
      </c>
      <c r="L208" s="5">
        <f aca="true" t="shared" si="206" ref="L208:L213">IF(F208&gt;0,IF(LEFT(UPPER(C208))="S",(H208-I208)/H208,(I208-H208)/H208),0)</f>
        <v>-0.01284796573875803</v>
      </c>
      <c r="M208" s="24">
        <f t="shared" si="202"/>
        <v>-321</v>
      </c>
    </row>
    <row r="209" spans="1:13" ht="12.75">
      <c r="A209" s="1">
        <v>41683</v>
      </c>
      <c r="B209" s="25" t="s">
        <v>59</v>
      </c>
      <c r="C209" s="7" t="s">
        <v>31</v>
      </c>
      <c r="D209" s="38">
        <v>15432</v>
      </c>
      <c r="E209">
        <v>1.62</v>
      </c>
      <c r="F209" s="1">
        <v>41683</v>
      </c>
      <c r="G209">
        <v>1.585</v>
      </c>
      <c r="H209" s="16">
        <f t="shared" si="203"/>
        <v>24999.84</v>
      </c>
      <c r="I209" s="16">
        <f t="shared" si="201"/>
        <v>24459.72</v>
      </c>
      <c r="J209">
        <f t="shared" si="204"/>
        <v>0</v>
      </c>
      <c r="K209" s="16">
        <f t="shared" si="205"/>
        <v>0</v>
      </c>
      <c r="L209" s="5">
        <f t="shared" si="206"/>
        <v>-0.0216049382716049</v>
      </c>
      <c r="M209" s="24">
        <f t="shared" si="202"/>
        <v>-540.119999999999</v>
      </c>
    </row>
    <row r="210" spans="1:13" ht="12.75">
      <c r="A210" s="1">
        <v>41689</v>
      </c>
      <c r="B210" s="25" t="s">
        <v>59</v>
      </c>
      <c r="C210" s="7" t="s">
        <v>31</v>
      </c>
      <c r="D210" s="38">
        <v>28571</v>
      </c>
      <c r="E210">
        <v>0.875</v>
      </c>
      <c r="F210" s="1">
        <v>41689</v>
      </c>
      <c r="G210">
        <v>0.861</v>
      </c>
      <c r="H210" s="16">
        <f t="shared" si="203"/>
        <v>24999.625</v>
      </c>
      <c r="I210" s="16">
        <f t="shared" si="201"/>
        <v>24599.631</v>
      </c>
      <c r="J210">
        <f t="shared" si="204"/>
        <v>0</v>
      </c>
      <c r="K210" s="16">
        <f t="shared" si="205"/>
        <v>0</v>
      </c>
      <c r="L210" s="5">
        <f t="shared" si="206"/>
        <v>-0.015999999999999952</v>
      </c>
      <c r="M210" s="24">
        <f t="shared" si="202"/>
        <v>-399.9939999999988</v>
      </c>
    </row>
    <row r="211" spans="1:13" ht="12.75">
      <c r="A211" s="1">
        <v>41695</v>
      </c>
      <c r="B211" s="25" t="s">
        <v>155</v>
      </c>
      <c r="C211" s="7" t="s">
        <v>31</v>
      </c>
      <c r="D211" s="38">
        <v>1063</v>
      </c>
      <c r="E211">
        <v>23.5</v>
      </c>
      <c r="F211" s="1">
        <v>41695</v>
      </c>
      <c r="G211">
        <v>23.36</v>
      </c>
      <c r="H211" s="16">
        <f t="shared" si="203"/>
        <v>24980.5</v>
      </c>
      <c r="I211" s="16">
        <f aca="true" t="shared" si="207" ref="I211:I216">IF(F211&gt;0,G211*D211,0)</f>
        <v>24831.68</v>
      </c>
      <c r="J211">
        <f t="shared" si="204"/>
        <v>0</v>
      </c>
      <c r="K211" s="16">
        <f t="shared" si="205"/>
        <v>0</v>
      </c>
      <c r="L211" s="5">
        <f t="shared" si="206"/>
        <v>-0.005957446808510626</v>
      </c>
      <c r="M211" s="24">
        <f t="shared" si="202"/>
        <v>-148.8199999999997</v>
      </c>
    </row>
    <row r="212" spans="1:13" ht="12.75">
      <c r="A212" s="1">
        <v>41717</v>
      </c>
      <c r="B212" s="25" t="s">
        <v>89</v>
      </c>
      <c r="C212" s="7" t="s">
        <v>31</v>
      </c>
      <c r="D212" s="38">
        <v>3687</v>
      </c>
      <c r="E212">
        <v>6.78</v>
      </c>
      <c r="F212" s="1">
        <v>41717</v>
      </c>
      <c r="G212">
        <v>6.735</v>
      </c>
      <c r="H212" s="16">
        <f t="shared" si="203"/>
        <v>24997.86</v>
      </c>
      <c r="I212" s="16">
        <f t="shared" si="207"/>
        <v>24831.945</v>
      </c>
      <c r="J212">
        <f t="shared" si="204"/>
        <v>0</v>
      </c>
      <c r="K212" s="16">
        <f t="shared" si="205"/>
        <v>0</v>
      </c>
      <c r="L212" s="5">
        <f t="shared" si="206"/>
        <v>-0.006637168141592955</v>
      </c>
      <c r="M212" s="24">
        <f aca="true" t="shared" si="208" ref="M212:M217">(H212*L212)</f>
        <v>-165.91500000000087</v>
      </c>
    </row>
    <row r="213" spans="1:13" ht="12.75">
      <c r="A213" s="1">
        <v>41753</v>
      </c>
      <c r="B213" s="25" t="s">
        <v>52</v>
      </c>
      <c r="C213" s="7" t="s">
        <v>31</v>
      </c>
      <c r="D213" s="38">
        <v>27654</v>
      </c>
      <c r="E213">
        <v>0.904</v>
      </c>
      <c r="F213" s="1">
        <v>41753</v>
      </c>
      <c r="G213">
        <v>0.8895</v>
      </c>
      <c r="H213" s="16">
        <f t="shared" si="203"/>
        <v>24999.216</v>
      </c>
      <c r="I213" s="16">
        <f t="shared" si="207"/>
        <v>24598.233</v>
      </c>
      <c r="J213">
        <f t="shared" si="204"/>
        <v>0</v>
      </c>
      <c r="K213" s="16">
        <f t="shared" si="205"/>
        <v>0</v>
      </c>
      <c r="L213" s="5">
        <f t="shared" si="206"/>
        <v>-0.016039823008849565</v>
      </c>
      <c r="M213" s="24">
        <f t="shared" si="208"/>
        <v>-400.9830000000002</v>
      </c>
    </row>
    <row r="214" spans="1:13" ht="12.75">
      <c r="A214" s="1">
        <v>41812</v>
      </c>
      <c r="B214" s="25" t="s">
        <v>50</v>
      </c>
      <c r="C214" s="7" t="s">
        <v>31</v>
      </c>
      <c r="D214" s="38">
        <v>27322</v>
      </c>
      <c r="E214">
        <v>0.915</v>
      </c>
      <c r="F214" s="1">
        <v>41812</v>
      </c>
      <c r="G214">
        <v>0.9</v>
      </c>
      <c r="H214" s="16">
        <f aca="true" t="shared" si="209" ref="H214:H219">E214*D214</f>
        <v>24999.63</v>
      </c>
      <c r="I214" s="16">
        <f t="shared" si="207"/>
        <v>24589.8</v>
      </c>
      <c r="J214">
        <f aca="true" t="shared" si="210" ref="J214:J219">IF(F214&gt;0,F214-A214,0)</f>
        <v>0</v>
      </c>
      <c r="K214" s="16">
        <f aca="true" t="shared" si="211" ref="K214:K219">H214*J214</f>
        <v>0</v>
      </c>
      <c r="L214" s="5">
        <f aca="true" t="shared" si="212" ref="L214:L219">IF(F214&gt;0,IF(LEFT(UPPER(C214))="S",(H214-I214)/H214,(I214-H214)/H214),0)</f>
        <v>-0.01639344262295089</v>
      </c>
      <c r="M214" s="24">
        <f t="shared" si="208"/>
        <v>-409.83000000000175</v>
      </c>
    </row>
    <row r="215" spans="1:13" ht="12.75">
      <c r="A215" s="1">
        <v>41932</v>
      </c>
      <c r="B215" s="25" t="s">
        <v>50</v>
      </c>
      <c r="C215" s="7" t="s">
        <v>31</v>
      </c>
      <c r="D215" s="38">
        <v>3448</v>
      </c>
      <c r="E215">
        <v>7.25</v>
      </c>
      <c r="F215" s="1">
        <v>41932</v>
      </c>
      <c r="G215">
        <v>7.23</v>
      </c>
      <c r="H215" s="16">
        <f t="shared" si="209"/>
        <v>24998</v>
      </c>
      <c r="I215" s="16">
        <f t="shared" si="207"/>
        <v>24929.04</v>
      </c>
      <c r="J215">
        <f t="shared" si="210"/>
        <v>0</v>
      </c>
      <c r="K215" s="16">
        <f t="shared" si="211"/>
        <v>0</v>
      </c>
      <c r="L215" s="5">
        <f t="shared" si="212"/>
        <v>-0.0027586206896551375</v>
      </c>
      <c r="M215" s="24">
        <f t="shared" si="208"/>
        <v>-68.95999999999913</v>
      </c>
    </row>
    <row r="216" spans="1:13" ht="12.75">
      <c r="A216" s="1">
        <v>42116</v>
      </c>
      <c r="B216" s="25" t="s">
        <v>50</v>
      </c>
      <c r="C216" s="7" t="s">
        <v>31</v>
      </c>
      <c r="D216" s="38">
        <v>570</v>
      </c>
      <c r="E216">
        <v>43.8</v>
      </c>
      <c r="F216" s="1">
        <v>42116</v>
      </c>
      <c r="G216">
        <v>43.5</v>
      </c>
      <c r="H216" s="16">
        <f t="shared" si="209"/>
        <v>24966</v>
      </c>
      <c r="I216" s="16">
        <f t="shared" si="207"/>
        <v>24795</v>
      </c>
      <c r="J216">
        <f t="shared" si="210"/>
        <v>0</v>
      </c>
      <c r="K216" s="16">
        <f t="shared" si="211"/>
        <v>0</v>
      </c>
      <c r="L216" s="5">
        <f t="shared" si="212"/>
        <v>-0.00684931506849315</v>
      </c>
      <c r="M216" s="24">
        <f t="shared" si="208"/>
        <v>-171</v>
      </c>
    </row>
    <row r="217" spans="1:13" ht="12.75">
      <c r="A217" s="1">
        <v>42172</v>
      </c>
      <c r="B217" s="25" t="s">
        <v>108</v>
      </c>
      <c r="C217" s="7" t="s">
        <v>31</v>
      </c>
      <c r="D217" s="38">
        <v>806</v>
      </c>
      <c r="E217">
        <v>31</v>
      </c>
      <c r="F217" s="1">
        <v>42172</v>
      </c>
      <c r="G217">
        <v>30.36</v>
      </c>
      <c r="H217" s="16">
        <f t="shared" si="209"/>
        <v>24986</v>
      </c>
      <c r="I217" s="16">
        <f aca="true" t="shared" si="213" ref="I217:I222">IF(F217&gt;0,G217*D217,0)</f>
        <v>24470.16</v>
      </c>
      <c r="J217">
        <f t="shared" si="210"/>
        <v>0</v>
      </c>
      <c r="K217" s="16">
        <f t="shared" si="211"/>
        <v>0</v>
      </c>
      <c r="L217" s="5">
        <f t="shared" si="212"/>
        <v>-0.020645161290322588</v>
      </c>
      <c r="M217" s="24">
        <f t="shared" si="208"/>
        <v>-515.8400000000001</v>
      </c>
    </row>
    <row r="218" spans="1:13" ht="12.75">
      <c r="A218" s="1">
        <v>42349</v>
      </c>
      <c r="B218" s="25" t="s">
        <v>164</v>
      </c>
      <c r="C218" s="7" t="s">
        <v>31</v>
      </c>
      <c r="D218" s="38">
        <v>18939</v>
      </c>
      <c r="E218">
        <v>1.32</v>
      </c>
      <c r="F218" s="1">
        <v>42349</v>
      </c>
      <c r="G218">
        <v>1.274</v>
      </c>
      <c r="H218" s="16">
        <f t="shared" si="209"/>
        <v>24999.48</v>
      </c>
      <c r="I218" s="16">
        <f t="shared" si="213"/>
        <v>24128.286</v>
      </c>
      <c r="J218">
        <f t="shared" si="210"/>
        <v>0</v>
      </c>
      <c r="K218" s="16">
        <f t="shared" si="211"/>
        <v>0</v>
      </c>
      <c r="L218" s="5">
        <f t="shared" si="212"/>
        <v>-0.03484848484848483</v>
      </c>
      <c r="M218" s="24">
        <f>(H218*L218)</f>
        <v>-871.1939999999995</v>
      </c>
    </row>
    <row r="219" spans="1:13" ht="12.75">
      <c r="A219" s="1">
        <v>42402</v>
      </c>
      <c r="B219" s="25" t="s">
        <v>105</v>
      </c>
      <c r="C219" s="7" t="s">
        <v>31</v>
      </c>
      <c r="D219" s="38">
        <v>458</v>
      </c>
      <c r="E219">
        <v>54.5</v>
      </c>
      <c r="F219" s="1">
        <v>42402</v>
      </c>
      <c r="G219">
        <v>53.9</v>
      </c>
      <c r="H219" s="16">
        <f t="shared" si="209"/>
        <v>24961</v>
      </c>
      <c r="I219" s="16">
        <f t="shared" si="213"/>
        <v>24686.2</v>
      </c>
      <c r="J219">
        <f t="shared" si="210"/>
        <v>0</v>
      </c>
      <c r="K219" s="16">
        <f t="shared" si="211"/>
        <v>0</v>
      </c>
      <c r="L219" s="5">
        <f t="shared" si="212"/>
        <v>-0.011009174311926577</v>
      </c>
      <c r="M219" s="24">
        <f>(H219*L219)</f>
        <v>-274.7999999999993</v>
      </c>
    </row>
    <row r="220" spans="1:13" ht="12.75">
      <c r="A220" s="1">
        <v>42489</v>
      </c>
      <c r="B220" s="25" t="s">
        <v>19</v>
      </c>
      <c r="C220" s="7" t="s">
        <v>31</v>
      </c>
      <c r="D220" s="38">
        <v>2191</v>
      </c>
      <c r="E220">
        <v>11.41</v>
      </c>
      <c r="F220" s="1">
        <v>42489</v>
      </c>
      <c r="G220">
        <v>11.03</v>
      </c>
      <c r="H220" s="16">
        <f>E220*D220</f>
        <v>24999.31</v>
      </c>
      <c r="I220" s="16">
        <f t="shared" si="213"/>
        <v>24166.73</v>
      </c>
      <c r="J220">
        <f>IF(F220&gt;0,F220-A220,0)</f>
        <v>0</v>
      </c>
      <c r="K220" s="16">
        <f>H220*J220</f>
        <v>0</v>
      </c>
      <c r="L220" s="5">
        <f>IF(F220&gt;0,IF(LEFT(UPPER(C220))="S",(H220-I220)/H220,(I220-H220)/H220),0)</f>
        <v>-0.033304119193689814</v>
      </c>
      <c r="M220" s="24">
        <f>(H220*L220)</f>
        <v>-832.5800000000017</v>
      </c>
    </row>
    <row r="221" spans="1:13" ht="12.75">
      <c r="A221" s="1">
        <v>42502</v>
      </c>
      <c r="B221" s="25" t="s">
        <v>69</v>
      </c>
      <c r="C221" s="7" t="s">
        <v>31</v>
      </c>
      <c r="D221" s="38">
        <v>2191</v>
      </c>
      <c r="E221">
        <v>4.78</v>
      </c>
      <c r="F221" s="1">
        <v>42502</v>
      </c>
      <c r="G221">
        <v>4.642</v>
      </c>
      <c r="H221" s="16">
        <f>E221*D221</f>
        <v>10472.980000000001</v>
      </c>
      <c r="I221" s="16">
        <f t="shared" si="213"/>
        <v>10170.622000000001</v>
      </c>
      <c r="J221">
        <f>IF(F221&gt;0,F221-A221,0)</f>
        <v>0</v>
      </c>
      <c r="K221" s="16">
        <f>H221*J221</f>
        <v>0</v>
      </c>
      <c r="L221" s="5">
        <f>IF(F221&gt;0,IF(LEFT(UPPER(C221))="S",(H221-I221)/H221,(I221-H221)/H221),0)</f>
        <v>-0.028870292887029303</v>
      </c>
      <c r="M221" s="24">
        <f>(H221*L221)</f>
        <v>-302.3580000000002</v>
      </c>
    </row>
    <row r="222" spans="1:13" ht="12.75">
      <c r="A222" s="1">
        <v>42747</v>
      </c>
      <c r="B222" s="25" t="s">
        <v>171</v>
      </c>
      <c r="C222" s="7" t="s">
        <v>31</v>
      </c>
      <c r="D222" s="38">
        <v>438</v>
      </c>
      <c r="E222">
        <v>57</v>
      </c>
      <c r="F222" s="1">
        <v>42747</v>
      </c>
      <c r="G222">
        <v>55</v>
      </c>
      <c r="H222" s="16">
        <f>E222*D222</f>
        <v>24966</v>
      </c>
      <c r="I222" s="16">
        <f t="shared" si="213"/>
        <v>24090</v>
      </c>
      <c r="J222">
        <f>IF(F222&gt;0,F222-A222,0)</f>
        <v>0</v>
      </c>
      <c r="K222" s="16">
        <f>H222*J222</f>
        <v>0</v>
      </c>
      <c r="L222" s="5">
        <f>IF(F222&gt;0,IF(LEFT(UPPER(C222))="S",(H222-I222)/H222,(I222-H222)/H222),0)</f>
        <v>-0.03508771929824561</v>
      </c>
      <c r="M222" s="24">
        <f>(H222*L222)</f>
        <v>-876</v>
      </c>
    </row>
    <row r="225" ht="12.75">
      <c r="M225" s="27">
        <f>SUM(M2:M213)</f>
        <v>-82265.80669999999</v>
      </c>
    </row>
  </sheetData>
  <sheetProtection/>
  <dataValidations count="1">
    <dataValidation type="date" operator="greaterThan" allowBlank="1" showErrorMessage="1" errorTitle="Controllo Data" error="Il Campo non contiene un formato data valido!" sqref="F2:F222 A2:A222">
      <formula1>34700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Altair</dc:creator>
  <cp:keywords/>
  <dc:description/>
  <cp:lastModifiedBy>Pietro</cp:lastModifiedBy>
  <dcterms:created xsi:type="dcterms:W3CDTF">2003-03-04T23:10:18Z</dcterms:created>
  <dcterms:modified xsi:type="dcterms:W3CDTF">2020-06-02T12:21:30Z</dcterms:modified>
  <cp:category/>
  <cp:version/>
  <cp:contentType/>
  <cp:contentStatus/>
</cp:coreProperties>
</file>