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75" windowWidth="15360" windowHeight="8430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<sst xmlns="http://schemas.openxmlformats.org/spreadsheetml/2006/main" count="1102" uniqueCount="180">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</sst>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0000"/>
    <numFmt numFmtId="174" formatCode="#,##0.000"/>
    <numFmt numFmtId="175" formatCode="&quot;buy&quot;;&quot;sell&quot;"/>
    <numFmt numFmtId="176" formatCode="&quot;buy&quot;;[Red]&quot;sell&quot;"/>
    <numFmt numFmtId="177" formatCode="&quot;buy&quot;;&quot;sell&quot;\b\v"/>
    <numFmt numFmtId="178" formatCode="#,##0.00000"/>
    <numFmt numFmtId="179" formatCode="&quot;buy&quot;\|&quot;sell&quot;"/>
    <numFmt numFmtId="180" formatCode="&quot;dfd&quot;@"/>
    <numFmt numFmtId="181" formatCode="&quot;buy&quot;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#,##0.0"/>
    <numFmt numFmtId="188" formatCode="mmm\-yyyy"/>
    <numFmt numFmtId="189" formatCode="0.0"/>
    <numFmt numFmtId="190" formatCode="#,##0\ [$€-1];[Red]\-#,##0\ [$€-1]"/>
    <numFmt numFmtId="191" formatCode="0.0000"/>
    <numFmt numFmtId="192" formatCode="0.000"/>
    <numFmt numFmtId="193" formatCode="_([$€]* #,##0.00_);_([$€]* \(#,##0.00\);_([$€]* &quot;-&quot;??_);_(@_)"/>
    <numFmt numFmtId="194" formatCode="_(* #,##0.00000_);_(* \(#,##0.00000\);_(* &quot;-&quot;??_);_(@_)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#,##0.000000"/>
    <numFmt numFmtId="199" formatCode="#,##0.0000000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_);_(* \(#,##0.00000000\);_(* &quot;-&quot;??_);_(@_)"/>
    <numFmt numFmtId="203" formatCode="_(* #,##0.000000000_);_(* \(#,##0.000000000\);_(* &quot;-&quot;??_);_(@_)"/>
    <numFmt numFmtId="204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93" fontId="0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46" applyFont="1" applyAlignment="1">
      <alignment/>
    </xf>
    <xf numFmtId="171" fontId="1" fillId="0" borderId="0" xfId="46" applyFont="1" applyAlignment="1">
      <alignment horizontal="center" wrapText="1"/>
    </xf>
    <xf numFmtId="189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89" fontId="1" fillId="34" borderId="0" xfId="0" applyNumberFormat="1" applyFont="1" applyFill="1" applyAlignment="1">
      <alignment/>
    </xf>
    <xf numFmtId="175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87" fontId="0" fillId="0" borderId="0" xfId="0" applyNumberFormat="1" applyAlignment="1">
      <alignment/>
    </xf>
    <xf numFmtId="184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/>
    </xf>
    <xf numFmtId="185" fontId="0" fillId="0" borderId="0" xfId="46" applyNumberFormat="1" applyFont="1" applyAlignment="1">
      <alignment horizontal="left"/>
    </xf>
    <xf numFmtId="182" fontId="0" fillId="0" borderId="0" xfId="46" applyNumberFormat="1" applyFont="1" applyAlignment="1">
      <alignment horizontal="left"/>
    </xf>
    <xf numFmtId="183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 indent="2"/>
    </xf>
    <xf numFmtId="197" fontId="0" fillId="0" borderId="0" xfId="0" applyNumberFormat="1" applyAlignment="1">
      <alignment/>
    </xf>
    <xf numFmtId="0" fontId="0" fillId="35" borderId="0" xfId="0" applyFill="1" applyAlignment="1">
      <alignment/>
    </xf>
    <xf numFmtId="171" fontId="0" fillId="35" borderId="0" xfId="46" applyNumberFormat="1" applyFont="1" applyFill="1" applyAlignment="1">
      <alignment horizontal="left"/>
    </xf>
    <xf numFmtId="197" fontId="0" fillId="35" borderId="0" xfId="0" applyNumberFormat="1" applyFill="1" applyAlignment="1">
      <alignment/>
    </xf>
    <xf numFmtId="171" fontId="0" fillId="35" borderId="0" xfId="46" applyFont="1" applyFill="1" applyAlignment="1">
      <alignment/>
    </xf>
    <xf numFmtId="171" fontId="0" fillId="0" borderId="0" xfId="46" applyNumberFormat="1" applyFont="1" applyFill="1" applyAlignment="1">
      <alignment horizontal="left"/>
    </xf>
    <xf numFmtId="183" fontId="0" fillId="0" borderId="0" xfId="46" applyNumberFormat="1" applyFont="1" applyFill="1" applyAlignment="1">
      <alignment horizontal="left"/>
    </xf>
    <xf numFmtId="184" fontId="0" fillId="0" borderId="0" xfId="46" applyNumberFormat="1" applyFont="1" applyFill="1" applyAlignment="1">
      <alignment horizontal="left"/>
    </xf>
    <xf numFmtId="182" fontId="0" fillId="0" borderId="0" xfId="46" applyNumberFormat="1" applyFont="1" applyFill="1" applyAlignment="1">
      <alignment horizontal="left"/>
    </xf>
    <xf numFmtId="175" fontId="5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44"/>
  <sheetViews>
    <sheetView tabSelected="1" zoomScalePageLayoutView="0" workbookViewId="0" topLeftCell="A328">
      <selection activeCell="I343" sqref="I343:M343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343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44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F337" s="1">
        <v>43392</v>
      </c>
      <c r="G337" s="31">
        <v>17.5</v>
      </c>
      <c r="H337" s="4">
        <f t="shared" si="271"/>
        <v>24990</v>
      </c>
      <c r="I337" s="4">
        <f aca="true" t="shared" si="277" ref="I337:I342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8" t="s">
        <v>149</v>
      </c>
      <c r="C338" s="7">
        <v>12716</v>
      </c>
      <c r="D338" s="16">
        <v>1207</v>
      </c>
      <c r="E338" s="31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8" t="s">
        <v>162</v>
      </c>
      <c r="C339" s="7">
        <v>12717</v>
      </c>
      <c r="D339" s="16">
        <v>2808</v>
      </c>
      <c r="E339" s="31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8" t="s">
        <v>49</v>
      </c>
      <c r="C340" s="7">
        <v>12718</v>
      </c>
      <c r="D340" s="16">
        <v>1937</v>
      </c>
      <c r="E340" s="31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8" t="s">
        <v>41</v>
      </c>
      <c r="C341" s="7">
        <v>12719</v>
      </c>
      <c r="D341" s="16">
        <v>1373</v>
      </c>
      <c r="E341" s="31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>IF(F341&gt;0,F341-A341,0)</f>
        <v>13</v>
      </c>
      <c r="K341" s="16">
        <f>H341*J341</f>
        <v>324851.8</v>
      </c>
      <c r="L341" s="5">
        <f>IF(F341&gt;0,IF(LEFT(UPPER(C341))="S",(H341-I341)/H341,(I341-H341)/H341),0)</f>
        <v>-0.02472527472527467</v>
      </c>
      <c r="M341" s="24">
        <f>(H341*L341)-10</f>
        <v>-627.8499999999985</v>
      </c>
    </row>
    <row r="342" spans="1:13" ht="12.75">
      <c r="A342" s="1">
        <v>43417</v>
      </c>
      <c r="B342" s="48" t="s">
        <v>77</v>
      </c>
      <c r="C342" s="7">
        <v>12719</v>
      </c>
      <c r="D342" s="16">
        <v>3012</v>
      </c>
      <c r="E342" s="31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>IF(F342&gt;0,F342-A342,0)</f>
        <v>15</v>
      </c>
      <c r="K342" s="16">
        <f>H342*J342</f>
        <v>374994.00000000006</v>
      </c>
      <c r="L342" s="5">
        <f>IF(F342&gt;0,IF(LEFT(UPPER(C342))="S",(H342-I342)/H342,(I342-H342)/H342),0)</f>
        <v>0.06024096385542168</v>
      </c>
      <c r="M342" s="24">
        <f>(H342*L342)-10</f>
        <v>1496</v>
      </c>
    </row>
    <row r="343" spans="1:13" ht="12.75">
      <c r="A343" s="1">
        <v>43425</v>
      </c>
      <c r="B343" s="48" t="s">
        <v>89</v>
      </c>
      <c r="C343" s="7">
        <v>12720</v>
      </c>
      <c r="D343" s="16">
        <v>2057</v>
      </c>
      <c r="E343" s="31">
        <v>12.15</v>
      </c>
      <c r="H343" s="4">
        <f t="shared" si="271"/>
        <v>24992.55</v>
      </c>
      <c r="M343" s="24"/>
    </row>
    <row r="344" spans="1:13" ht="12.75">
      <c r="A344" s="1">
        <v>43430</v>
      </c>
      <c r="B344" s="48" t="s">
        <v>105</v>
      </c>
      <c r="C344" s="7">
        <v>12721</v>
      </c>
      <c r="D344" s="16">
        <v>494</v>
      </c>
      <c r="E344" s="31">
        <v>50.6</v>
      </c>
      <c r="F344" s="1">
        <v>43432</v>
      </c>
      <c r="G344" s="3">
        <v>49.58</v>
      </c>
      <c r="H344" s="4">
        <f t="shared" si="271"/>
        <v>24996.4</v>
      </c>
      <c r="I344" s="4">
        <f>IF(F344&gt;0,G344*D344,0)</f>
        <v>24492.52</v>
      </c>
      <c r="J344">
        <f>IF(F344&gt;0,F344-A344,0)</f>
        <v>2</v>
      </c>
      <c r="K344" s="16">
        <f>H344*J344</f>
        <v>49992.8</v>
      </c>
      <c r="L344" s="5">
        <f>IF(F344&gt;0,IF(LEFT(UPPER(C344))="S",(H344-I344)/H344,(I344-H344)/H344),0)</f>
        <v>-0.02015810276679846</v>
      </c>
      <c r="M344" s="24">
        <f>(H344*L344)-10</f>
        <v>-513.880000000001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A2:A347 F79:F344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2018-11-28T16:46:05Z</dcterms:modified>
  <cp:category/>
  <cp:version/>
  <cp:contentType/>
  <cp:contentStatus/>
</cp:coreProperties>
</file>