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<sst xmlns="http://schemas.openxmlformats.org/spreadsheetml/2006/main" count="106" uniqueCount="57">
  <si>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</si>
  <si>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</si>
  <si>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</si>
  <si>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</si>
  <si>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</si>
  <si>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</si>
  <si>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</si>
  <si>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</si>
  <si>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</si>
  <si>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</si>
  <si>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</si>
  <si>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</si>
  <si>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</si>
  <si>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</si>
  <si>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</si>
  <si>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</si>
  <si>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SELL</t>
  </si>
  <si>
    <t>,</t>
  </si>
  <si>
    <t>Buy</t>
  </si>
  <si>
    <t>.</t>
  </si>
  <si>
    <t>TENARIS</t>
  </si>
  <si>
    <t>A2A</t>
  </si>
  <si>
    <t>TELECOM</t>
  </si>
  <si>
    <t>…….</t>
  </si>
  <si>
    <t>……..</t>
  </si>
  <si>
    <t>SAIPEM</t>
  </si>
  <si>
    <t>..</t>
  </si>
  <si>
    <t>STM</t>
  </si>
  <si>
    <t>CAMPARI</t>
  </si>
  <si>
    <t>PRYSMIAN</t>
  </si>
  <si>
    <t>EXOR</t>
  </si>
  <si>
    <t>AZIMUT</t>
  </si>
  <si>
    <t>DIASORIN</t>
  </si>
  <si>
    <t>INTESA-SANPAOLO</t>
  </si>
  <si>
    <t>FERRAGAMO</t>
  </si>
  <si>
    <t>*</t>
  </si>
  <si>
    <t xml:space="preserve">Considerando l'incasso del dividendo di 0,56 euro. </t>
  </si>
  <si>
    <t xml:space="preserve">Considerando l'incasso del dividendo di 0,26 euro. </t>
  </si>
  <si>
    <t>o</t>
  </si>
  <si>
    <t>l</t>
  </si>
  <si>
    <t>BPM</t>
  </si>
  <si>
    <t>LEONARDO</t>
  </si>
  <si>
    <t>Sell</t>
  </si>
  <si>
    <t>più dividendo 0,635€</t>
  </si>
  <si>
    <t>MONCLER</t>
  </si>
  <si>
    <t>NEXI</t>
  </si>
  <si>
    <t>ENEL</t>
  </si>
  <si>
    <t>INWIT</t>
  </si>
  <si>
    <t>GVS</t>
  </si>
  <si>
    <t>DE LONGHI</t>
  </si>
  <si>
    <t>POSTE</t>
  </si>
  <si>
    <t>AMPLIFON</t>
  </si>
  <si>
    <t>INTEPUMP</t>
  </si>
  <si>
    <t>BIESSE</t>
  </si>
  <si>
    <t>MARR</t>
  </si>
  <si>
    <t>IVECO</t>
  </si>
  <si>
    <t>INTERPUMP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</si>
</sst>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&quot;Sì&quot;;&quot;Sì&quot;;&quot;No&quot;"/>
    <numFmt numFmtId="214" formatCode="&quot;Vero&quot;;&quot;Vero&quot;;&quot;Falso&quot;"/>
    <numFmt numFmtId="215" formatCode="&quot;Attivo&quot;;&quot;Attivo&quot;;&quot;Inattivo&quot;"/>
    <numFmt numFmtId="216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195" fontId="0" fillId="0" borderId="0" xfId="0" applyNumberFormat="1" applyAlignment="1">
      <alignment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9"/>
  <sheetViews>
    <sheetView tabSelected="1" zoomScale="98" zoomScaleNormal="98" zoomScalePageLayoutView="0" workbookViewId="0" topLeftCell="A23">
      <selection activeCell="G37" sqref="G37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6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5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1" bestFit="1" customWidth="1"/>
    <col min="17" max="17" width="12.57421875" style="0" customWidth="1"/>
  </cols>
  <sheetData>
    <row r="1" spans="1:17" ht="40.5" thickBot="1" thickTop="1">
      <c r="A1" s="7" t="s">
        <v>7</v>
      </c>
      <c r="B1" s="8" t="s">
        <v>0</v>
      </c>
      <c r="C1" s="17" t="s">
        <v>11</v>
      </c>
      <c r="D1" s="9" t="s">
        <v>1</v>
      </c>
      <c r="E1" s="10" t="s">
        <v>6</v>
      </c>
      <c r="F1" s="7" t="s">
        <v>5</v>
      </c>
      <c r="G1" s="10" t="s">
        <v>4</v>
      </c>
      <c r="H1" s="11" t="s">
        <v>2</v>
      </c>
      <c r="I1" s="11" t="s">
        <v>3</v>
      </c>
      <c r="J1" s="12" t="s">
        <v>13</v>
      </c>
      <c r="K1" s="14" t="s">
        <v>8</v>
      </c>
      <c r="L1" s="13" t="s">
        <v>9</v>
      </c>
      <c r="M1" s="13" t="s">
        <v>14</v>
      </c>
      <c r="N1" s="18" t="s">
        <v>12</v>
      </c>
      <c r="P1" s="22"/>
      <c r="Q1" s="20"/>
    </row>
    <row r="2" spans="1:17" ht="13.5" thickTop="1">
      <c r="A2" s="1">
        <v>39457</v>
      </c>
      <c r="B2" s="24" t="s">
        <v>15</v>
      </c>
      <c r="C2" s="6" t="s">
        <v>10</v>
      </c>
      <c r="D2" s="15">
        <v>6108</v>
      </c>
      <c r="E2" s="2">
        <v>4.0925</v>
      </c>
      <c r="F2" s="1">
        <v>39463</v>
      </c>
      <c r="G2" s="2">
        <v>4.1325</v>
      </c>
      <c r="H2" s="15">
        <f>E2*D2</f>
        <v>24996.99</v>
      </c>
      <c r="I2" s="4">
        <f>IF(F2&gt;0,G2*D2,0)</f>
        <v>25241.31</v>
      </c>
      <c r="J2">
        <f>IF(F2&gt;0,F2-A2,0)</f>
        <v>6</v>
      </c>
      <c r="K2" s="15">
        <f>H2*J2</f>
        <v>149981.94</v>
      </c>
      <c r="L2" s="5">
        <f>IF(F2&gt;0,IF(LEFT(UPPER(C2))="S",(H2-I2)/H2,(I2-H2)/H2),0)</f>
        <v>0.00977397678680512</v>
      </c>
      <c r="M2" s="23">
        <f>(H2*L2)-10</f>
        <v>234.3199999999997</v>
      </c>
      <c r="N2" s="19">
        <f>COUNT(A2:A5588)</f>
        <v>37</v>
      </c>
      <c r="O2" s="4" t="s">
        <v>17</v>
      </c>
      <c r="Q2" s="21"/>
    </row>
    <row r="3" spans="1:17" ht="12.75">
      <c r="A3" s="1">
        <v>44230</v>
      </c>
      <c r="B3" s="30" t="s">
        <v>27</v>
      </c>
      <c r="C3" s="32" t="s">
        <v>42</v>
      </c>
      <c r="D3" s="15">
        <v>739</v>
      </c>
      <c r="E3" s="2">
        <v>33.8</v>
      </c>
      <c r="F3" s="1">
        <v>44236</v>
      </c>
      <c r="G3" s="2">
        <v>34.6</v>
      </c>
      <c r="H3" s="4">
        <f>E3*D3</f>
        <v>24978.199999999997</v>
      </c>
      <c r="I3" s="4">
        <f>IF(F3&gt;0,G3*D3,0)</f>
        <v>25569.4</v>
      </c>
      <c r="J3">
        <f>IF(F3&gt;0,F3-A3,0)</f>
        <v>6</v>
      </c>
      <c r="K3" s="25">
        <f>H3*J3</f>
        <v>149869.19999999998</v>
      </c>
      <c r="L3" s="5">
        <f aca="true" t="shared" si="0" ref="L3:L8">IF(F3&gt;0,IF(LEFT(UPPER(C3))="S",(H3-I3)/H3,(I3-H3)/H3),0)</f>
        <v>-0.023668639053254614</v>
      </c>
      <c r="M3" s="23">
        <f aca="true" t="shared" si="1" ref="M3:M8">(H3*L3)-10</f>
        <v>-601.2000000000044</v>
      </c>
      <c r="Q3" s="21"/>
    </row>
    <row r="4" spans="1:17" ht="12.75">
      <c r="A4" s="1">
        <v>44251</v>
      </c>
      <c r="B4" s="30" t="s">
        <v>47</v>
      </c>
      <c r="C4" s="32" t="s">
        <v>10</v>
      </c>
      <c r="D4" s="15">
        <v>2920</v>
      </c>
      <c r="E4" s="2">
        <v>8.56</v>
      </c>
      <c r="F4" s="1">
        <v>44258</v>
      </c>
      <c r="G4" s="2">
        <v>8.33</v>
      </c>
      <c r="H4" s="4">
        <f aca="true" t="shared" si="2" ref="H4:H9">E4*D4</f>
        <v>24995.2</v>
      </c>
      <c r="I4" s="4">
        <f>IF(F4&gt;0,G4*D4,0)</f>
        <v>24323.6</v>
      </c>
      <c r="J4">
        <f>IF(F4&gt;0,F4-A4,0)</f>
        <v>7</v>
      </c>
      <c r="K4" s="25">
        <f>H4*J4</f>
        <v>174966.4</v>
      </c>
      <c r="L4" s="5">
        <f t="shared" si="0"/>
        <v>-0.02686915887850476</v>
      </c>
      <c r="M4" s="23">
        <f t="shared" si="1"/>
        <v>-681.6000000000022</v>
      </c>
      <c r="O4" s="16"/>
      <c r="Q4" s="21"/>
    </row>
    <row r="5" spans="1:17" ht="12.75">
      <c r="A5" s="1">
        <v>44295</v>
      </c>
      <c r="B5" s="30" t="s">
        <v>30</v>
      </c>
      <c r="C5" s="32" t="s">
        <v>16</v>
      </c>
      <c r="D5" s="15">
        <v>347</v>
      </c>
      <c r="E5" s="2">
        <v>71.9</v>
      </c>
      <c r="F5" s="1">
        <v>44320</v>
      </c>
      <c r="G5" s="2">
        <v>68</v>
      </c>
      <c r="H5" s="4">
        <f t="shared" si="2"/>
        <v>24949.300000000003</v>
      </c>
      <c r="I5" s="4">
        <f>IF(F5&gt;0,G5*D5,0)</f>
        <v>23596</v>
      </c>
      <c r="J5">
        <f>IF(F5&gt;0,F5-A5,0)</f>
        <v>25</v>
      </c>
      <c r="K5" s="25">
        <f>H5*J5</f>
        <v>623732.5000000001</v>
      </c>
      <c r="L5" s="5">
        <f t="shared" si="0"/>
        <v>0.05424200278164128</v>
      </c>
      <c r="M5" s="23">
        <f t="shared" si="1"/>
        <v>1343.300000000003</v>
      </c>
      <c r="N5" t="s">
        <v>19</v>
      </c>
      <c r="Q5" s="21"/>
    </row>
    <row r="6" spans="1:17" ht="12.75">
      <c r="A6" s="1">
        <v>44320</v>
      </c>
      <c r="B6" s="30" t="s">
        <v>25</v>
      </c>
      <c r="C6" s="32" t="s">
        <v>10</v>
      </c>
      <c r="D6" s="15">
        <v>12690</v>
      </c>
      <c r="E6" s="2">
        <v>1.97</v>
      </c>
      <c r="F6" s="1">
        <v>44334</v>
      </c>
      <c r="G6" s="2">
        <v>2.14</v>
      </c>
      <c r="H6" s="4">
        <f t="shared" si="2"/>
        <v>24999.3</v>
      </c>
      <c r="I6" s="4">
        <f>IF(F6&gt;0,G6*D6,0)</f>
        <v>27156.600000000002</v>
      </c>
      <c r="J6">
        <f>IF(F6&gt;0,F6-A6,0)</f>
        <v>14</v>
      </c>
      <c r="K6" s="25">
        <f>H6*J6</f>
        <v>349990.2</v>
      </c>
      <c r="L6" s="5">
        <f t="shared" si="0"/>
        <v>0.08629441624365494</v>
      </c>
      <c r="M6" s="23">
        <f t="shared" si="1"/>
        <v>2147.300000000003</v>
      </c>
      <c r="N6" t="s">
        <v>17</v>
      </c>
      <c r="Q6" s="21"/>
    </row>
    <row r="7" spans="1:17" ht="12.75">
      <c r="A7" s="1">
        <v>44335</v>
      </c>
      <c r="B7" s="30" t="s">
        <v>40</v>
      </c>
      <c r="C7" s="32" t="s">
        <v>16</v>
      </c>
      <c r="D7" s="15">
        <v>9157</v>
      </c>
      <c r="E7" s="2">
        <v>2.73</v>
      </c>
      <c r="F7" s="1">
        <v>44340</v>
      </c>
      <c r="G7" s="2">
        <v>2.79</v>
      </c>
      <c r="H7" s="4">
        <f t="shared" si="2"/>
        <v>24998.61</v>
      </c>
      <c r="I7" s="4">
        <f aca="true" t="shared" si="3" ref="I7:I13">IF(F7&gt;0,G7*D7,0)</f>
        <v>25548.03</v>
      </c>
      <c r="J7">
        <f aca="true" t="shared" si="4" ref="J7:J13">IF(F7&gt;0,F7-A7,0)</f>
        <v>5</v>
      </c>
      <c r="K7" s="25">
        <f aca="true" t="shared" si="5" ref="K7:K13">H7*J7</f>
        <v>124993.05</v>
      </c>
      <c r="L7" s="5">
        <f t="shared" si="0"/>
        <v>-0.021978021978021907</v>
      </c>
      <c r="M7" s="23">
        <f t="shared" si="1"/>
        <v>-559.4199999999983</v>
      </c>
      <c r="N7" t="s">
        <v>19</v>
      </c>
      <c r="O7" t="s">
        <v>17</v>
      </c>
      <c r="Q7" s="21"/>
    </row>
    <row r="8" spans="1:17" ht="12.75">
      <c r="A8" s="1">
        <v>44336</v>
      </c>
      <c r="B8" s="30" t="s">
        <v>27</v>
      </c>
      <c r="C8" s="32" t="s">
        <v>18</v>
      </c>
      <c r="D8" s="15">
        <v>854</v>
      </c>
      <c r="E8" s="2">
        <v>29.25</v>
      </c>
      <c r="F8" s="1">
        <v>44348</v>
      </c>
      <c r="G8" s="3">
        <v>31</v>
      </c>
      <c r="H8" s="4">
        <f t="shared" si="2"/>
        <v>24979.5</v>
      </c>
      <c r="I8" s="4">
        <f t="shared" si="3"/>
        <v>26474</v>
      </c>
      <c r="J8">
        <f t="shared" si="4"/>
        <v>12</v>
      </c>
      <c r="K8" s="25">
        <f t="shared" si="5"/>
        <v>299754</v>
      </c>
      <c r="L8" s="5">
        <f t="shared" si="0"/>
        <v>0.05982905982905983</v>
      </c>
      <c r="M8" s="23">
        <f t="shared" si="1"/>
        <v>1484.5</v>
      </c>
      <c r="Q8" s="21"/>
    </row>
    <row r="9" spans="1:17" ht="12.75">
      <c r="A9" s="1">
        <v>44348</v>
      </c>
      <c r="B9" s="30" t="s">
        <v>44</v>
      </c>
      <c r="C9" s="32" t="s">
        <v>42</v>
      </c>
      <c r="D9" s="15">
        <v>431</v>
      </c>
      <c r="E9" s="2">
        <v>58</v>
      </c>
      <c r="F9" s="1">
        <v>44354</v>
      </c>
      <c r="G9" s="3">
        <v>59.2</v>
      </c>
      <c r="H9" s="4">
        <f t="shared" si="2"/>
        <v>24998</v>
      </c>
      <c r="I9" s="4">
        <f t="shared" si="3"/>
        <v>25515.2</v>
      </c>
      <c r="J9">
        <f t="shared" si="4"/>
        <v>6</v>
      </c>
      <c r="K9" s="25">
        <f t="shared" si="5"/>
        <v>149988</v>
      </c>
      <c r="L9" s="5">
        <f aca="true" t="shared" si="6" ref="L9:L14">IF(F9&gt;0,IF(LEFT(UPPER(C9))="S",(H9-I9)/H9,(I9-H9)/H9),0)</f>
        <v>-0.02068965517241382</v>
      </c>
      <c r="M9" s="23">
        <f aca="true" t="shared" si="7" ref="M9:M14">(H9*L9)-10</f>
        <v>-527.2000000000007</v>
      </c>
      <c r="Q9" s="21"/>
    </row>
    <row r="10" spans="1:17" ht="12.75">
      <c r="A10" s="1">
        <v>44441</v>
      </c>
      <c r="B10" s="30" t="s">
        <v>29</v>
      </c>
      <c r="C10" s="32" t="s">
        <v>18</v>
      </c>
      <c r="D10" s="15">
        <v>769</v>
      </c>
      <c r="E10" s="25">
        <v>32.5</v>
      </c>
      <c r="F10" s="1">
        <v>44459</v>
      </c>
      <c r="G10" s="3">
        <v>31.3</v>
      </c>
      <c r="H10" s="4">
        <f aca="true" t="shared" si="8" ref="H10:H15">E10*D10</f>
        <v>24992.5</v>
      </c>
      <c r="I10" s="4">
        <f t="shared" si="3"/>
        <v>24069.7</v>
      </c>
      <c r="J10">
        <f t="shared" si="4"/>
        <v>18</v>
      </c>
      <c r="K10" s="25">
        <f t="shared" si="5"/>
        <v>449865</v>
      </c>
      <c r="L10" s="5">
        <f t="shared" si="6"/>
        <v>-0.03692307692307689</v>
      </c>
      <c r="M10" s="23">
        <f t="shared" si="7"/>
        <v>-932.7999999999993</v>
      </c>
      <c r="Q10" s="21"/>
    </row>
    <row r="11" spans="1:17" ht="12.75">
      <c r="A11" s="1">
        <v>44455</v>
      </c>
      <c r="B11" s="30" t="s">
        <v>48</v>
      </c>
      <c r="C11" s="32" t="s">
        <v>18</v>
      </c>
      <c r="D11" s="15">
        <v>1923</v>
      </c>
      <c r="E11" s="2">
        <v>13</v>
      </c>
      <c r="F11" s="1">
        <v>44459</v>
      </c>
      <c r="G11" s="3">
        <v>12.6</v>
      </c>
      <c r="H11" s="4">
        <f t="shared" si="8"/>
        <v>24999</v>
      </c>
      <c r="I11" s="4">
        <f t="shared" si="3"/>
        <v>24229.8</v>
      </c>
      <c r="J11">
        <f t="shared" si="4"/>
        <v>4</v>
      </c>
      <c r="K11" s="25">
        <f t="shared" si="5"/>
        <v>99996</v>
      </c>
      <c r="L11" s="5">
        <f t="shared" si="6"/>
        <v>-0.0307692307692308</v>
      </c>
      <c r="M11" s="23">
        <f t="shared" si="7"/>
        <v>-779.2000000000007</v>
      </c>
      <c r="Q11" s="21"/>
    </row>
    <row r="12" spans="1:17" ht="12.75">
      <c r="A12" s="1">
        <v>44461</v>
      </c>
      <c r="B12" s="30" t="s">
        <v>46</v>
      </c>
      <c r="C12" s="32" t="s">
        <v>18</v>
      </c>
      <c r="D12" s="15">
        <v>3597</v>
      </c>
      <c r="E12" s="4">
        <v>6.95</v>
      </c>
      <c r="F12" s="1">
        <v>44469</v>
      </c>
      <c r="G12" s="3">
        <v>6.8</v>
      </c>
      <c r="H12" s="4">
        <f t="shared" si="8"/>
        <v>24999.15</v>
      </c>
      <c r="I12" s="4">
        <f t="shared" si="3"/>
        <v>24459.6</v>
      </c>
      <c r="J12">
        <f t="shared" si="4"/>
        <v>8</v>
      </c>
      <c r="K12" s="25">
        <f t="shared" si="5"/>
        <v>199993.2</v>
      </c>
      <c r="L12" s="5">
        <f t="shared" si="6"/>
        <v>-0.021582733812949756</v>
      </c>
      <c r="M12" s="23">
        <f t="shared" si="7"/>
        <v>-549.5500000000029</v>
      </c>
      <c r="Q12" s="21"/>
    </row>
    <row r="13" spans="1:17" ht="12.75">
      <c r="A13" s="1">
        <v>44462</v>
      </c>
      <c r="B13" s="30" t="s">
        <v>22</v>
      </c>
      <c r="C13" s="32" t="s">
        <v>18</v>
      </c>
      <c r="D13" s="15">
        <v>70422</v>
      </c>
      <c r="E13" s="2">
        <v>0.355</v>
      </c>
      <c r="F13" s="1">
        <v>44467</v>
      </c>
      <c r="G13" s="3">
        <v>0.365</v>
      </c>
      <c r="H13" s="4">
        <f t="shared" si="8"/>
        <v>24999.809999999998</v>
      </c>
      <c r="I13" s="4">
        <f t="shared" si="3"/>
        <v>25704.03</v>
      </c>
      <c r="J13">
        <f t="shared" si="4"/>
        <v>5</v>
      </c>
      <c r="K13" s="25">
        <f t="shared" si="5"/>
        <v>124999.04999999999</v>
      </c>
      <c r="L13" s="5">
        <f t="shared" si="6"/>
        <v>0.02816901408450709</v>
      </c>
      <c r="M13" s="23">
        <f t="shared" si="7"/>
        <v>694.2200000000012</v>
      </c>
      <c r="Q13" s="21"/>
    </row>
    <row r="14" spans="1:17" ht="12.75">
      <c r="A14" s="1">
        <v>44474</v>
      </c>
      <c r="B14" s="30" t="s">
        <v>41</v>
      </c>
      <c r="C14" s="32" t="s">
        <v>18</v>
      </c>
      <c r="D14" s="15">
        <v>3424</v>
      </c>
      <c r="E14" s="2">
        <v>7.3</v>
      </c>
      <c r="F14" s="1">
        <v>44475</v>
      </c>
      <c r="G14" s="3">
        <v>7.05</v>
      </c>
      <c r="H14" s="4">
        <f t="shared" si="8"/>
        <v>24995.2</v>
      </c>
      <c r="I14" s="4">
        <f aca="true" t="shared" si="9" ref="I14:I21">IF(F14&gt;0,G14*D14,0)</f>
        <v>24139.2</v>
      </c>
      <c r="J14">
        <f aca="true" t="shared" si="10" ref="J14:J19">IF(F14&gt;0,F14-A14,0)</f>
        <v>1</v>
      </c>
      <c r="K14" s="25">
        <f aca="true" t="shared" si="11" ref="K14:K19">H14*J14</f>
        <v>24995.2</v>
      </c>
      <c r="L14" s="5">
        <f t="shared" si="6"/>
        <v>-0.03424657534246575</v>
      </c>
      <c r="M14" s="23">
        <f t="shared" si="7"/>
        <v>-866</v>
      </c>
      <c r="Q14" s="21"/>
    </row>
    <row r="15" spans="1:17" ht="12.75">
      <c r="A15" s="1">
        <v>44476</v>
      </c>
      <c r="B15" s="30" t="s">
        <v>40</v>
      </c>
      <c r="C15" s="32" t="s">
        <v>18</v>
      </c>
      <c r="D15" s="15">
        <v>8787</v>
      </c>
      <c r="E15" s="2">
        <v>2.845</v>
      </c>
      <c r="F15" s="1">
        <v>44481</v>
      </c>
      <c r="G15" s="3">
        <v>2.75</v>
      </c>
      <c r="H15" s="4">
        <f t="shared" si="8"/>
        <v>24999.015000000003</v>
      </c>
      <c r="I15" s="4">
        <f t="shared" si="9"/>
        <v>24164.25</v>
      </c>
      <c r="J15">
        <f t="shared" si="10"/>
        <v>5</v>
      </c>
      <c r="K15" s="25">
        <f t="shared" si="11"/>
        <v>124995.07500000001</v>
      </c>
      <c r="L15" s="5">
        <f aca="true" t="shared" si="12" ref="L15:L21">IF(F15&gt;0,IF(LEFT(UPPER(C15))="S",(H15-I15)/H15,(I15-H15)/H15),0)</f>
        <v>-0.033391915641476394</v>
      </c>
      <c r="M15" s="23">
        <f aca="true" t="shared" si="13" ref="M15:M21">(H15*L15)-10</f>
        <v>-844.765000000003</v>
      </c>
      <c r="Q15" s="21"/>
    </row>
    <row r="16" spans="1:17" ht="12.75">
      <c r="A16" s="1">
        <v>44477</v>
      </c>
      <c r="B16" s="30" t="s">
        <v>32</v>
      </c>
      <c r="C16" s="32" t="s">
        <v>18</v>
      </c>
      <c r="D16" s="15">
        <v>145</v>
      </c>
      <c r="E16" s="2">
        <v>171.5</v>
      </c>
      <c r="F16" s="1">
        <v>44482</v>
      </c>
      <c r="G16" s="3">
        <v>180</v>
      </c>
      <c r="H16" s="4">
        <f aca="true" t="shared" si="14" ref="H16:H21">E16*D16</f>
        <v>24867.5</v>
      </c>
      <c r="I16" s="4">
        <f t="shared" si="9"/>
        <v>26100</v>
      </c>
      <c r="J16">
        <f t="shared" si="10"/>
        <v>5</v>
      </c>
      <c r="K16" s="25">
        <f t="shared" si="11"/>
        <v>124337.5</v>
      </c>
      <c r="L16" s="5">
        <f t="shared" si="12"/>
        <v>0.04956268221574344</v>
      </c>
      <c r="M16" s="23">
        <f t="shared" si="13"/>
        <v>1222.5</v>
      </c>
      <c r="Q16" s="21"/>
    </row>
    <row r="17" spans="1:17" ht="12.75">
      <c r="A17" s="1">
        <v>44503</v>
      </c>
      <c r="B17" s="30" t="s">
        <v>22</v>
      </c>
      <c r="C17" s="32" t="s">
        <v>18</v>
      </c>
      <c r="D17" s="15">
        <v>80645</v>
      </c>
      <c r="E17" s="33">
        <v>0.31</v>
      </c>
      <c r="F17" s="1">
        <v>44504</v>
      </c>
      <c r="G17" s="3">
        <v>0.325</v>
      </c>
      <c r="H17" s="4">
        <f t="shared" si="14"/>
        <v>24999.95</v>
      </c>
      <c r="I17" s="4">
        <f t="shared" si="9"/>
        <v>26209.625</v>
      </c>
      <c r="J17">
        <f t="shared" si="10"/>
        <v>1</v>
      </c>
      <c r="K17" s="25">
        <f t="shared" si="11"/>
        <v>24999.95</v>
      </c>
      <c r="L17" s="5">
        <f t="shared" si="12"/>
        <v>0.04838709677419352</v>
      </c>
      <c r="M17" s="23">
        <f t="shared" si="13"/>
        <v>1199.6749999999993</v>
      </c>
      <c r="N17" t="s">
        <v>24</v>
      </c>
      <c r="Q17" s="21"/>
    </row>
    <row r="18" spans="1:17" ht="12.75">
      <c r="A18" s="1">
        <v>44504</v>
      </c>
      <c r="B18" s="30" t="s">
        <v>45</v>
      </c>
      <c r="C18" s="32" t="s">
        <v>18</v>
      </c>
      <c r="D18" s="15">
        <v>1712</v>
      </c>
      <c r="E18" s="2">
        <v>14.6</v>
      </c>
      <c r="F18" s="1">
        <v>44512</v>
      </c>
      <c r="G18" s="3">
        <v>15.5</v>
      </c>
      <c r="H18" s="4">
        <f t="shared" si="14"/>
        <v>24995.2</v>
      </c>
      <c r="I18" s="4">
        <f t="shared" si="9"/>
        <v>26536</v>
      </c>
      <c r="J18">
        <f t="shared" si="10"/>
        <v>8</v>
      </c>
      <c r="K18" s="25">
        <f t="shared" si="11"/>
        <v>199961.6</v>
      </c>
      <c r="L18" s="5">
        <f t="shared" si="12"/>
        <v>0.061643835616438325</v>
      </c>
      <c r="M18" s="23">
        <f t="shared" si="13"/>
        <v>1530.7999999999993</v>
      </c>
      <c r="N18" t="s">
        <v>23</v>
      </c>
      <c r="Q18" s="21"/>
    </row>
    <row r="19" spans="1:17" ht="12.75">
      <c r="A19" s="1">
        <v>44510</v>
      </c>
      <c r="B19" s="30" t="s">
        <v>20</v>
      </c>
      <c r="C19" s="32" t="s">
        <v>42</v>
      </c>
      <c r="D19" s="15">
        <v>2314</v>
      </c>
      <c r="E19" s="2">
        <v>10.8</v>
      </c>
      <c r="F19" s="1">
        <v>44517</v>
      </c>
      <c r="G19" s="3">
        <v>10.1</v>
      </c>
      <c r="H19" s="4">
        <f t="shared" si="14"/>
        <v>24991.2</v>
      </c>
      <c r="I19" s="4">
        <f t="shared" si="9"/>
        <v>23371.399999999998</v>
      </c>
      <c r="J19">
        <f t="shared" si="10"/>
        <v>7</v>
      </c>
      <c r="K19" s="25">
        <f t="shared" si="11"/>
        <v>174938.4</v>
      </c>
      <c r="L19" s="5">
        <f t="shared" si="12"/>
        <v>0.06481481481481494</v>
      </c>
      <c r="M19" s="23">
        <f t="shared" si="13"/>
        <v>1609.8000000000031</v>
      </c>
      <c r="Q19" s="21"/>
    </row>
    <row r="20" spans="1:17" ht="12.75">
      <c r="A20" s="1">
        <v>44517</v>
      </c>
      <c r="B20" s="30" t="s">
        <v>31</v>
      </c>
      <c r="C20" s="32" t="s">
        <v>42</v>
      </c>
      <c r="D20" s="15">
        <v>932</v>
      </c>
      <c r="E20" s="2">
        <v>26.8</v>
      </c>
      <c r="F20" s="1">
        <v>44523</v>
      </c>
      <c r="G20" s="3">
        <v>25.65</v>
      </c>
      <c r="H20" s="4">
        <f t="shared" si="14"/>
        <v>24977.600000000002</v>
      </c>
      <c r="I20" s="4">
        <f t="shared" si="9"/>
        <v>23905.8</v>
      </c>
      <c r="J20">
        <f aca="true" t="shared" si="15" ref="J20:J25">IF(F20&gt;0,F20-A20,0)</f>
        <v>6</v>
      </c>
      <c r="K20" s="25">
        <f aca="true" t="shared" si="16" ref="K20:K25">H20*J20</f>
        <v>149865.6</v>
      </c>
      <c r="L20" s="5">
        <f t="shared" si="12"/>
        <v>0.04291044776119414</v>
      </c>
      <c r="M20" s="23">
        <f t="shared" si="13"/>
        <v>1061.800000000003</v>
      </c>
      <c r="Q20" s="21"/>
    </row>
    <row r="21" spans="1:17" ht="12.75">
      <c r="A21" s="1">
        <v>44518</v>
      </c>
      <c r="B21" s="30" t="s">
        <v>49</v>
      </c>
      <c r="C21" s="32" t="s">
        <v>18</v>
      </c>
      <c r="D21" s="15">
        <v>802</v>
      </c>
      <c r="E21" s="2">
        <v>31.15</v>
      </c>
      <c r="F21" s="1">
        <v>44526</v>
      </c>
      <c r="G21" s="3">
        <v>30</v>
      </c>
      <c r="H21" s="4">
        <f t="shared" si="14"/>
        <v>24982.3</v>
      </c>
      <c r="I21" s="4">
        <f t="shared" si="9"/>
        <v>24060</v>
      </c>
      <c r="J21">
        <f t="shared" si="15"/>
        <v>8</v>
      </c>
      <c r="K21" s="25">
        <f t="shared" si="16"/>
        <v>199858.4</v>
      </c>
      <c r="L21" s="5">
        <f t="shared" si="12"/>
        <v>-0.03691813804173352</v>
      </c>
      <c r="M21" s="23">
        <f t="shared" si="13"/>
        <v>-932.2999999999994</v>
      </c>
      <c r="Q21" s="21"/>
    </row>
    <row r="22" spans="1:17" ht="12.75">
      <c r="A22" s="1">
        <v>44532</v>
      </c>
      <c r="B22" s="30" t="s">
        <v>22</v>
      </c>
      <c r="C22" s="32" t="s">
        <v>18</v>
      </c>
      <c r="D22" s="15">
        <v>53078</v>
      </c>
      <c r="E22" s="2">
        <v>0.471</v>
      </c>
      <c r="F22" s="1">
        <v>44533</v>
      </c>
      <c r="G22" s="2">
        <v>0.454</v>
      </c>
      <c r="H22" s="4">
        <f aca="true" t="shared" si="17" ref="H22:H27">E22*D22</f>
        <v>24999.737999999998</v>
      </c>
      <c r="I22" s="4">
        <f aca="true" t="shared" si="18" ref="I22:I27">IF(F22&gt;0,G22*D22,0)</f>
        <v>24097.412</v>
      </c>
      <c r="J22">
        <f t="shared" si="15"/>
        <v>1</v>
      </c>
      <c r="K22" s="25">
        <f t="shared" si="16"/>
        <v>24999.737999999998</v>
      </c>
      <c r="L22" s="5">
        <f aca="true" t="shared" si="19" ref="L22:L27">IF(F22&gt;0,IF(LEFT(UPPER(C22))="S",(H22-I22)/H22,(I22-H22)/H22),0)</f>
        <v>-0.03609341825902325</v>
      </c>
      <c r="M22" s="23">
        <f aca="true" t="shared" si="20" ref="M22:M27">(H22*L22)-10</f>
        <v>-912.3259999999973</v>
      </c>
      <c r="Q22" s="21"/>
    </row>
    <row r="23" spans="1:17" ht="12.75">
      <c r="A23" s="1">
        <v>44534</v>
      </c>
      <c r="B23" s="30" t="s">
        <v>45</v>
      </c>
      <c r="C23" s="32" t="s">
        <v>18</v>
      </c>
      <c r="D23" s="15">
        <v>1815</v>
      </c>
      <c r="E23" s="2">
        <v>13.77</v>
      </c>
      <c r="F23" s="1">
        <v>44539</v>
      </c>
      <c r="G23" s="3">
        <v>14.5</v>
      </c>
      <c r="H23" s="4">
        <f t="shared" si="17"/>
        <v>24992.55</v>
      </c>
      <c r="I23" s="4">
        <f t="shared" si="18"/>
        <v>26317.5</v>
      </c>
      <c r="J23">
        <f t="shared" si="15"/>
        <v>5</v>
      </c>
      <c r="K23" s="25">
        <f t="shared" si="16"/>
        <v>124962.75</v>
      </c>
      <c r="L23" s="5">
        <f t="shared" si="19"/>
        <v>0.05301379811183736</v>
      </c>
      <c r="M23" s="23">
        <f t="shared" si="20"/>
        <v>1314.9500000000007</v>
      </c>
      <c r="Q23" s="21"/>
    </row>
    <row r="24" spans="1:17" ht="12.75">
      <c r="A24" s="1">
        <v>44546</v>
      </c>
      <c r="B24" s="30" t="s">
        <v>50</v>
      </c>
      <c r="C24" s="32" t="s">
        <v>18</v>
      </c>
      <c r="D24" s="15">
        <v>2242</v>
      </c>
      <c r="E24" s="2">
        <v>11.15</v>
      </c>
      <c r="F24" s="1">
        <v>44550</v>
      </c>
      <c r="G24" s="3">
        <v>10.9</v>
      </c>
      <c r="H24" s="4">
        <f t="shared" si="17"/>
        <v>24998.3</v>
      </c>
      <c r="I24" s="4">
        <f t="shared" si="18"/>
        <v>24437.8</v>
      </c>
      <c r="J24">
        <f t="shared" si="15"/>
        <v>4</v>
      </c>
      <c r="K24" s="25">
        <f t="shared" si="16"/>
        <v>99993.2</v>
      </c>
      <c r="L24" s="5">
        <f t="shared" si="19"/>
        <v>-0.022421524663677132</v>
      </c>
      <c r="M24" s="23">
        <f t="shared" si="20"/>
        <v>-570.5</v>
      </c>
      <c r="Q24" s="21"/>
    </row>
    <row r="25" spans="1:17" ht="12.75">
      <c r="A25" s="1">
        <v>44552</v>
      </c>
      <c r="B25" s="30" t="s">
        <v>21</v>
      </c>
      <c r="C25" s="32" t="s">
        <v>18</v>
      </c>
      <c r="D25" s="15">
        <v>15096</v>
      </c>
      <c r="E25" s="2">
        <v>1.656</v>
      </c>
      <c r="F25" s="1">
        <v>44564</v>
      </c>
      <c r="G25" s="3">
        <v>1.74</v>
      </c>
      <c r="H25" s="4">
        <f t="shared" si="17"/>
        <v>24998.976</v>
      </c>
      <c r="I25" s="4">
        <f t="shared" si="18"/>
        <v>26267.04</v>
      </c>
      <c r="J25">
        <f t="shared" si="15"/>
        <v>12</v>
      </c>
      <c r="K25" s="25">
        <f t="shared" si="16"/>
        <v>299987.712</v>
      </c>
      <c r="L25" s="5">
        <f t="shared" si="19"/>
        <v>0.05072463768115951</v>
      </c>
      <c r="M25" s="23">
        <f t="shared" si="20"/>
        <v>1258.0640000000021</v>
      </c>
      <c r="Q25" s="21"/>
    </row>
    <row r="26" spans="1:17" ht="12.75">
      <c r="A26" s="1">
        <v>44567</v>
      </c>
      <c r="B26" s="30" t="s">
        <v>22</v>
      </c>
      <c r="C26" s="32" t="s">
        <v>18</v>
      </c>
      <c r="D26" s="15">
        <v>54229</v>
      </c>
      <c r="E26" s="2">
        <v>0.461</v>
      </c>
      <c r="F26" s="1">
        <v>44575</v>
      </c>
      <c r="G26" s="2">
        <v>0.445</v>
      </c>
      <c r="H26" s="4">
        <f t="shared" si="17"/>
        <v>24999.569</v>
      </c>
      <c r="I26" s="4">
        <f t="shared" si="18"/>
        <v>24131.905</v>
      </c>
      <c r="J26">
        <f aca="true" t="shared" si="21" ref="J26:J31">IF(F26&gt;0,F26-A26,0)</f>
        <v>8</v>
      </c>
      <c r="K26" s="25">
        <f aca="true" t="shared" si="22" ref="K26:K31">H26*J26</f>
        <v>199996.552</v>
      </c>
      <c r="L26" s="5">
        <f t="shared" si="19"/>
        <v>-0.03470715835141001</v>
      </c>
      <c r="M26" s="23">
        <f t="shared" si="20"/>
        <v>-877.6640000000007</v>
      </c>
      <c r="Q26" s="21"/>
    </row>
    <row r="27" spans="1:17" ht="12.75">
      <c r="A27" s="1">
        <v>44573</v>
      </c>
      <c r="B27" s="30" t="s">
        <v>51</v>
      </c>
      <c r="C27" s="32" t="s">
        <v>18</v>
      </c>
      <c r="D27" s="15">
        <v>582</v>
      </c>
      <c r="E27" s="2">
        <v>42.9</v>
      </c>
      <c r="F27" s="1">
        <v>44574</v>
      </c>
      <c r="G27" s="3">
        <v>41</v>
      </c>
      <c r="H27" s="4">
        <f t="shared" si="17"/>
        <v>24967.8</v>
      </c>
      <c r="I27" s="4">
        <f t="shared" si="18"/>
        <v>23862</v>
      </c>
      <c r="J27">
        <f t="shared" si="21"/>
        <v>1</v>
      </c>
      <c r="K27" s="25">
        <f t="shared" si="22"/>
        <v>24967.8</v>
      </c>
      <c r="L27" s="5">
        <f t="shared" si="19"/>
        <v>-0.04428904428904426</v>
      </c>
      <c r="M27" s="23">
        <f t="shared" si="20"/>
        <v>-1115.7999999999993</v>
      </c>
      <c r="Q27" s="21"/>
    </row>
    <row r="28" spans="1:17" ht="12.75">
      <c r="A28" s="1">
        <v>44580</v>
      </c>
      <c r="B28" s="30" t="s">
        <v>47</v>
      </c>
      <c r="C28" s="32" t="s">
        <v>18</v>
      </c>
      <c r="D28" s="15">
        <v>2623</v>
      </c>
      <c r="E28" s="2">
        <v>9.53</v>
      </c>
      <c r="F28" s="1">
        <v>44585</v>
      </c>
      <c r="G28" s="3">
        <v>9.32</v>
      </c>
      <c r="H28" s="4">
        <f aca="true" t="shared" si="23" ref="H28:H33">E28*D28</f>
        <v>24997.19</v>
      </c>
      <c r="I28" s="4">
        <f aca="true" t="shared" si="24" ref="I28:I33">IF(F28&gt;0,G28*D28,0)</f>
        <v>24446.36</v>
      </c>
      <c r="J28">
        <f t="shared" si="21"/>
        <v>5</v>
      </c>
      <c r="K28" s="25">
        <f t="shared" si="22"/>
        <v>124985.95</v>
      </c>
      <c r="L28" s="5">
        <f aca="true" t="shared" si="25" ref="L28:L33">IF(F28&gt;0,IF(LEFT(UPPER(C28))="S",(H28-I28)/H28,(I28-H28)/H28),0)</f>
        <v>-0.022035676810073377</v>
      </c>
      <c r="M28" s="23">
        <f aca="true" t="shared" si="26" ref="M28:M33">(H28*L28)-10</f>
        <v>-560.8299999999981</v>
      </c>
      <c r="P28" s="21" t="s">
        <v>26</v>
      </c>
      <c r="Q28" s="21"/>
    </row>
    <row r="29" spans="1:17" ht="12.75">
      <c r="A29" s="1">
        <v>44581</v>
      </c>
      <c r="B29" s="30" t="s">
        <v>45</v>
      </c>
      <c r="C29" s="32" t="s">
        <v>18</v>
      </c>
      <c r="D29" s="15">
        <v>1828</v>
      </c>
      <c r="E29" s="2">
        <v>13.67182</v>
      </c>
      <c r="F29" s="1">
        <v>44585</v>
      </c>
      <c r="G29" s="3">
        <v>13.14</v>
      </c>
      <c r="H29" s="4">
        <f t="shared" si="23"/>
        <v>24992.08696</v>
      </c>
      <c r="I29" s="4">
        <f t="shared" si="24"/>
        <v>24019.920000000002</v>
      </c>
      <c r="J29">
        <f t="shared" si="21"/>
        <v>4</v>
      </c>
      <c r="K29" s="25">
        <f t="shared" si="22"/>
        <v>99968.34784</v>
      </c>
      <c r="L29" s="5">
        <f t="shared" si="25"/>
        <v>-0.0388989907707971</v>
      </c>
      <c r="M29" s="23">
        <f t="shared" si="26"/>
        <v>-982.1669599999987</v>
      </c>
      <c r="Q29" s="21"/>
    </row>
    <row r="30" spans="1:17" ht="12.75">
      <c r="A30" s="1">
        <v>44589</v>
      </c>
      <c r="B30" s="30" t="s">
        <v>28</v>
      </c>
      <c r="C30" s="32" t="s">
        <v>18</v>
      </c>
      <c r="D30" s="15">
        <v>2272</v>
      </c>
      <c r="E30" s="2">
        <v>11</v>
      </c>
      <c r="F30" s="1">
        <v>44594</v>
      </c>
      <c r="G30" s="3">
        <v>11.5</v>
      </c>
      <c r="H30" s="4">
        <f t="shared" si="23"/>
        <v>24992</v>
      </c>
      <c r="I30" s="4">
        <f t="shared" si="24"/>
        <v>26128</v>
      </c>
      <c r="J30">
        <f t="shared" si="21"/>
        <v>5</v>
      </c>
      <c r="K30" s="25">
        <f t="shared" si="22"/>
        <v>124960</v>
      </c>
      <c r="L30" s="5">
        <f t="shared" si="25"/>
        <v>0.045454545454545456</v>
      </c>
      <c r="M30" s="23">
        <f t="shared" si="26"/>
        <v>1126</v>
      </c>
      <c r="Q30" s="21"/>
    </row>
    <row r="31" spans="1:17" ht="12.75">
      <c r="A31" s="1">
        <v>44608</v>
      </c>
      <c r="B31" s="30" t="s">
        <v>52</v>
      </c>
      <c r="C31" s="32" t="s">
        <v>18</v>
      </c>
      <c r="D31" s="15">
        <v>512</v>
      </c>
      <c r="E31" s="2">
        <v>48.8</v>
      </c>
      <c r="F31" s="1">
        <v>44614</v>
      </c>
      <c r="G31" s="3">
        <v>46.5</v>
      </c>
      <c r="H31" s="4">
        <f t="shared" si="23"/>
        <v>24985.6</v>
      </c>
      <c r="I31" s="4">
        <f t="shared" si="24"/>
        <v>23808</v>
      </c>
      <c r="J31">
        <f t="shared" si="21"/>
        <v>6</v>
      </c>
      <c r="K31" s="25">
        <f t="shared" si="22"/>
        <v>149913.59999999998</v>
      </c>
      <c r="L31" s="5">
        <f t="shared" si="25"/>
        <v>-0.04713114754098355</v>
      </c>
      <c r="M31" s="23">
        <f t="shared" si="26"/>
        <v>-1187.5999999999985</v>
      </c>
      <c r="Q31" s="21"/>
    </row>
    <row r="32" spans="1:17" ht="12.75">
      <c r="A32" s="1">
        <v>44623</v>
      </c>
      <c r="B32" s="30" t="s">
        <v>33</v>
      </c>
      <c r="C32" s="32" t="s">
        <v>18</v>
      </c>
      <c r="D32" s="15">
        <v>11574</v>
      </c>
      <c r="E32" s="2">
        <v>2.16</v>
      </c>
      <c r="F32" s="1">
        <v>44624</v>
      </c>
      <c r="G32" s="3">
        <v>2.02</v>
      </c>
      <c r="H32" s="4">
        <f t="shared" si="23"/>
        <v>24999.84</v>
      </c>
      <c r="I32" s="4">
        <f t="shared" si="24"/>
        <v>23379.48</v>
      </c>
      <c r="J32">
        <f>IF(F32&gt;0,F32-A32,0)</f>
        <v>1</v>
      </c>
      <c r="K32" s="25">
        <f>H32*J32</f>
        <v>24999.84</v>
      </c>
      <c r="L32" s="5">
        <f t="shared" si="25"/>
        <v>-0.06481481481481484</v>
      </c>
      <c r="M32" s="23">
        <f t="shared" si="26"/>
        <v>-1630.3600000000006</v>
      </c>
      <c r="Q32" s="21"/>
    </row>
    <row r="33" spans="1:17" ht="12.75">
      <c r="A33" s="1">
        <v>44617</v>
      </c>
      <c r="B33" s="30" t="s">
        <v>28</v>
      </c>
      <c r="C33" s="32" t="s">
        <v>18</v>
      </c>
      <c r="D33" s="15">
        <v>2617</v>
      </c>
      <c r="E33" s="2">
        <v>9.55</v>
      </c>
      <c r="F33" s="1">
        <v>44627</v>
      </c>
      <c r="G33" s="3">
        <v>9</v>
      </c>
      <c r="H33" s="4">
        <f t="shared" si="23"/>
        <v>24992.350000000002</v>
      </c>
      <c r="I33" s="4">
        <f t="shared" si="24"/>
        <v>23553</v>
      </c>
      <c r="J33">
        <f>IF(F33&gt;0,F33-A33,0)</f>
        <v>10</v>
      </c>
      <c r="K33" s="25">
        <f>H33*J33</f>
        <v>249923.50000000003</v>
      </c>
      <c r="L33" s="5">
        <f t="shared" si="25"/>
        <v>-0.057591623036649296</v>
      </c>
      <c r="M33" s="23">
        <f t="shared" si="26"/>
        <v>-1449.3500000000022</v>
      </c>
      <c r="Q33" s="21"/>
    </row>
    <row r="34" spans="1:17" ht="12.75">
      <c r="A34" s="1">
        <v>44628</v>
      </c>
      <c r="B34" s="30" t="s">
        <v>34</v>
      </c>
      <c r="C34" s="32" t="s">
        <v>18</v>
      </c>
      <c r="D34" s="15">
        <v>1587</v>
      </c>
      <c r="E34" s="2">
        <v>15.75</v>
      </c>
      <c r="F34" s="1">
        <v>44629</v>
      </c>
      <c r="G34" s="3">
        <v>17</v>
      </c>
      <c r="H34" s="4">
        <f>E34*D34</f>
        <v>24995.25</v>
      </c>
      <c r="I34" s="4">
        <f>IF(F34&gt;0,G34*D34,0)</f>
        <v>26979</v>
      </c>
      <c r="J34">
        <f>IF(F34&gt;0,F34-A34,0)</f>
        <v>1</v>
      </c>
      <c r="K34" s="25">
        <f>H34*J34</f>
        <v>24995.25</v>
      </c>
      <c r="L34" s="5">
        <f>IF(F34&gt;0,IF(LEFT(UPPER(C34))="S",(H34-I34)/H34,(I34-H34)/H34),0)</f>
        <v>0.07936507936507936</v>
      </c>
      <c r="M34" s="23">
        <f>(H34*L34)-10</f>
        <v>1973.75</v>
      </c>
      <c r="P34" s="21" t="s">
        <v>26</v>
      </c>
      <c r="Q34" s="21"/>
    </row>
    <row r="35" spans="1:17" ht="12.75">
      <c r="A35" s="1">
        <v>44637</v>
      </c>
      <c r="B35" s="30" t="s">
        <v>53</v>
      </c>
      <c r="C35" s="32" t="s">
        <v>18</v>
      </c>
      <c r="D35" s="15">
        <v>1607</v>
      </c>
      <c r="E35" s="2">
        <v>15.55</v>
      </c>
      <c r="F35" s="1">
        <v>44649</v>
      </c>
      <c r="G35" s="3">
        <v>17</v>
      </c>
      <c r="H35" s="4">
        <f>E35*D35</f>
        <v>24988.850000000002</v>
      </c>
      <c r="I35" s="4">
        <f>IF(F35&gt;0,G35*D35,0)</f>
        <v>27319</v>
      </c>
      <c r="J35">
        <f>IF(F35&gt;0,F35-A35,0)</f>
        <v>12</v>
      </c>
      <c r="K35" s="25">
        <f>H35*J35</f>
        <v>299866.2</v>
      </c>
      <c r="L35" s="5">
        <f>IF(F35&gt;0,IF(LEFT(UPPER(C35))="S",(H35-I35)/H35,(I35-H35)/H35),0)</f>
        <v>0.0932475884244372</v>
      </c>
      <c r="M35" s="23">
        <f>(H35*L35)-10</f>
        <v>2320.149999999998</v>
      </c>
      <c r="Q35" s="21"/>
    </row>
    <row r="36" spans="1:17" ht="12.75">
      <c r="A36" s="1">
        <v>44659</v>
      </c>
      <c r="B36" s="30" t="s">
        <v>54</v>
      </c>
      <c r="C36" s="32" t="s">
        <v>18</v>
      </c>
      <c r="D36" s="15">
        <v>1698</v>
      </c>
      <c r="E36" s="2">
        <v>14.72</v>
      </c>
      <c r="F36" s="1">
        <v>44670</v>
      </c>
      <c r="G36" s="3">
        <v>15.6</v>
      </c>
      <c r="H36" s="4">
        <f>E36*D36</f>
        <v>24994.56</v>
      </c>
      <c r="I36" s="4">
        <f>IF(F36&gt;0,G36*D36,0)</f>
        <v>26488.8</v>
      </c>
      <c r="J36">
        <f>IF(F36&gt;0,F36-A36,0)</f>
        <v>11</v>
      </c>
      <c r="K36" s="25">
        <f>H36*J36</f>
        <v>274940.16000000003</v>
      </c>
      <c r="L36" s="5">
        <f>IF(F36&gt;0,IF(LEFT(UPPER(C36))="S",(H36-I36)/H36,(I36-H36)/H36),0)</f>
        <v>0.05978260869565209</v>
      </c>
      <c r="M36" s="23">
        <f>(H36*L36)-10</f>
        <v>1484.239999999998</v>
      </c>
      <c r="Q36" s="21"/>
    </row>
    <row r="37" spans="1:17" ht="12.75">
      <c r="A37" s="1">
        <v>44662</v>
      </c>
      <c r="B37" s="30" t="s">
        <v>55</v>
      </c>
      <c r="C37" s="32" t="s">
        <v>18</v>
      </c>
      <c r="D37" s="15">
        <v>4504</v>
      </c>
      <c r="E37" s="2">
        <v>5.55</v>
      </c>
      <c r="F37" s="1">
        <v>44664</v>
      </c>
      <c r="G37" s="3">
        <v>6</v>
      </c>
      <c r="H37" s="4">
        <f>E37*D37</f>
        <v>24997.2</v>
      </c>
      <c r="I37" s="4">
        <f>IF(F37&gt;0,G37*D37,0)</f>
        <v>27024</v>
      </c>
      <c r="J37">
        <f>IF(F37&gt;0,F37-A37,0)</f>
        <v>2</v>
      </c>
      <c r="K37" s="25">
        <f>H37*J37</f>
        <v>49994.4</v>
      </c>
      <c r="L37" s="5">
        <f>IF(F37&gt;0,IF(LEFT(UPPER(C37))="S",(H37-I37)/H37,(I37-H37)/H37),0)</f>
        <v>0.08108108108108104</v>
      </c>
      <c r="M37" s="23">
        <f>(H37*L37)-10</f>
        <v>2016.799999999999</v>
      </c>
      <c r="Q37" s="21"/>
    </row>
    <row r="38" spans="1:17" ht="12.75">
      <c r="A38" s="1">
        <v>44663</v>
      </c>
      <c r="B38" s="30" t="s">
        <v>56</v>
      </c>
      <c r="C38" s="32" t="s">
        <v>18</v>
      </c>
      <c r="D38" s="15">
        <v>631</v>
      </c>
      <c r="E38" s="4">
        <v>39.6</v>
      </c>
      <c r="H38" s="4">
        <f>E38*D38</f>
        <v>24987.600000000002</v>
      </c>
      <c r="K38" s="25"/>
      <c r="M38" s="23"/>
      <c r="Q38" s="21"/>
    </row>
    <row r="39" ht="12.75">
      <c r="Q39" s="21"/>
    </row>
    <row r="40" ht="12.75">
      <c r="Q40" s="21"/>
    </row>
    <row r="41" ht="12.75">
      <c r="Q41" s="21"/>
    </row>
    <row r="42" ht="12.75">
      <c r="Q42" s="21"/>
    </row>
    <row r="43" ht="12.75">
      <c r="Q43" s="21"/>
    </row>
    <row r="44" ht="12.75">
      <c r="Q44" s="21"/>
    </row>
    <row r="45" ht="12.75">
      <c r="Q45" s="21"/>
    </row>
    <row r="46" ht="12.75">
      <c r="Q46" s="21"/>
    </row>
    <row r="47" ht="12.75">
      <c r="Q47" s="21"/>
    </row>
    <row r="48" ht="12.75">
      <c r="Q48" s="21"/>
    </row>
    <row r="49" spans="15:17" ht="12.75">
      <c r="O49" t="s">
        <v>19</v>
      </c>
      <c r="Q49" s="21"/>
    </row>
    <row r="50" ht="12.75">
      <c r="Q50" s="21"/>
    </row>
    <row r="51" ht="12.75">
      <c r="Q51" s="21"/>
    </row>
    <row r="52" ht="12.75">
      <c r="Q52" s="21"/>
    </row>
    <row r="53" ht="12.75">
      <c r="Q53" s="21"/>
    </row>
    <row r="54" spans="16:17" ht="12.75">
      <c r="P54" s="21" t="s">
        <v>19</v>
      </c>
      <c r="Q54" s="21"/>
    </row>
    <row r="55" ht="12.75">
      <c r="Q55" s="21"/>
    </row>
    <row r="56" ht="12.75">
      <c r="Q56" s="21"/>
    </row>
    <row r="57" ht="12.75">
      <c r="Q57" s="21"/>
    </row>
    <row r="58" ht="12.75">
      <c r="Q58" s="21"/>
    </row>
    <row r="59" ht="12.75">
      <c r="Q59" s="21"/>
    </row>
    <row r="60" ht="12.75">
      <c r="Q60" s="21"/>
    </row>
    <row r="61" ht="12.75">
      <c r="Q61" s="21"/>
    </row>
    <row r="62" ht="12.75">
      <c r="Q62" s="21"/>
    </row>
    <row r="63" ht="12.75">
      <c r="Q63" s="21"/>
    </row>
    <row r="64" ht="12.75">
      <c r="Q64" s="21"/>
    </row>
    <row r="65" ht="12.75">
      <c r="Q65" s="21"/>
    </row>
    <row r="66" ht="12.75">
      <c r="Q66" s="21"/>
    </row>
    <row r="67" ht="12.75">
      <c r="Q67" s="21"/>
    </row>
    <row r="68" ht="12.75">
      <c r="Q68" s="21"/>
    </row>
    <row r="69" ht="12.75">
      <c r="Q69" s="21"/>
    </row>
    <row r="70" ht="12.75">
      <c r="Q70" s="21"/>
    </row>
    <row r="71" ht="12.75">
      <c r="Q71" s="21"/>
    </row>
    <row r="72" ht="12.75">
      <c r="Q72" s="21"/>
    </row>
    <row r="73" ht="12.75">
      <c r="Q73" s="21"/>
    </row>
    <row r="74" ht="12.75">
      <c r="Q74" s="21"/>
    </row>
    <row r="75" spans="15:17" ht="12.75">
      <c r="O75" t="s">
        <v>19</v>
      </c>
      <c r="Q75" s="21"/>
    </row>
    <row r="76" ht="12.75">
      <c r="Q76" s="21"/>
    </row>
    <row r="77" ht="12.75">
      <c r="Q77" s="21"/>
    </row>
    <row r="78" ht="12.75">
      <c r="Q78" s="21"/>
    </row>
    <row r="79" ht="12.75">
      <c r="Q79" s="21"/>
    </row>
    <row r="80" ht="12.75">
      <c r="Q80" s="21"/>
    </row>
    <row r="81" ht="12.75">
      <c r="Q81" s="21"/>
    </row>
    <row r="82" ht="12.75">
      <c r="Q82" s="21"/>
    </row>
    <row r="83" ht="12.75">
      <c r="Q83" s="21"/>
    </row>
    <row r="84" ht="12.75">
      <c r="Q84" s="21"/>
    </row>
    <row r="85" ht="12.75">
      <c r="Q85" s="21"/>
    </row>
    <row r="86" ht="12.75">
      <c r="Q86" s="21"/>
    </row>
    <row r="87" ht="12.75">
      <c r="Q87" s="21"/>
    </row>
    <row r="88" ht="12.75">
      <c r="Q88" s="21"/>
    </row>
    <row r="89" ht="12.75">
      <c r="Q89" s="21"/>
    </row>
    <row r="90" ht="12.75">
      <c r="Q90" s="21"/>
    </row>
    <row r="91" ht="12.75">
      <c r="Q91" s="21"/>
    </row>
    <row r="92" ht="12.75">
      <c r="Q92" s="21"/>
    </row>
    <row r="93" ht="12.75">
      <c r="Q93" s="21"/>
    </row>
    <row r="94" ht="12.75">
      <c r="Q94" s="21"/>
    </row>
    <row r="95" ht="12.75">
      <c r="Q95" s="21"/>
    </row>
    <row r="96" ht="12.75">
      <c r="Q96" s="21"/>
    </row>
    <row r="97" ht="12.75">
      <c r="Q97" s="21"/>
    </row>
    <row r="98" ht="12.75">
      <c r="Q98" s="21"/>
    </row>
    <row r="99" ht="12.75">
      <c r="Q99" s="21"/>
    </row>
    <row r="100" ht="12.75">
      <c r="Q100" s="21"/>
    </row>
    <row r="101" ht="12.75">
      <c r="Q101" s="21"/>
    </row>
    <row r="102" ht="12.75">
      <c r="Q102" s="21"/>
    </row>
    <row r="103" ht="12.75">
      <c r="Q103" s="21"/>
    </row>
    <row r="104" ht="12.75">
      <c r="Q104" s="21"/>
    </row>
    <row r="105" ht="12.75">
      <c r="Q105" s="21"/>
    </row>
    <row r="106" ht="12.75">
      <c r="Q106" s="21"/>
    </row>
    <row r="107" ht="12.75">
      <c r="Q107" s="21"/>
    </row>
    <row r="108" ht="12.75">
      <c r="Q108" s="21"/>
    </row>
    <row r="109" ht="12.75">
      <c r="Q109" s="21"/>
    </row>
    <row r="110" ht="12.75">
      <c r="Q110" s="21"/>
    </row>
    <row r="111" ht="12.75">
      <c r="Q111" s="21"/>
    </row>
    <row r="112" ht="12.75">
      <c r="Q112" s="21"/>
    </row>
    <row r="113" spans="15:17" ht="12.75">
      <c r="O113" s="26">
        <v>25000</v>
      </c>
      <c r="P113" s="27">
        <v>10.2</v>
      </c>
      <c r="Q113" s="21"/>
    </row>
    <row r="114" spans="15:17" ht="12.75">
      <c r="O114" s="28">
        <f>O113/P113</f>
        <v>2450.9803921568628</v>
      </c>
      <c r="P114" s="29"/>
      <c r="Q114" s="21"/>
    </row>
    <row r="115" ht="12.75">
      <c r="Q115" s="21"/>
    </row>
    <row r="116" ht="12.75">
      <c r="Q116" s="21"/>
    </row>
    <row r="117" ht="12.75">
      <c r="Q117" s="21"/>
    </row>
    <row r="118" ht="12.75">
      <c r="Q118" s="21"/>
    </row>
    <row r="119" ht="12.75">
      <c r="Q119" s="21"/>
    </row>
    <row r="120" ht="12.75">
      <c r="Q120" s="21"/>
    </row>
    <row r="121" ht="12.75">
      <c r="Q121" s="21"/>
    </row>
    <row r="122" ht="12.75">
      <c r="Q122" s="21"/>
    </row>
    <row r="123" ht="12.75">
      <c r="Q123" s="21"/>
    </row>
    <row r="124" ht="12.75">
      <c r="Q124" s="21"/>
    </row>
    <row r="125" ht="12.75">
      <c r="Q125" s="21"/>
    </row>
    <row r="126" ht="12.75">
      <c r="Q126" s="21"/>
    </row>
    <row r="127" ht="12.75">
      <c r="Q127" s="21"/>
    </row>
    <row r="128" ht="12.75">
      <c r="Q128" s="21"/>
    </row>
    <row r="129" ht="12.75">
      <c r="Q129" s="21"/>
    </row>
    <row r="130" ht="12.75">
      <c r="Q130" s="21"/>
    </row>
    <row r="131" ht="12.75">
      <c r="Q131" s="21"/>
    </row>
    <row r="132" ht="12.75">
      <c r="Q132" s="21"/>
    </row>
    <row r="133" ht="12.75">
      <c r="Q133" s="21"/>
    </row>
    <row r="134" ht="12.75">
      <c r="Q134" s="21"/>
    </row>
    <row r="135" ht="12.75">
      <c r="Q135" s="21"/>
    </row>
    <row r="136" ht="12.75">
      <c r="Q136" s="21"/>
    </row>
    <row r="137" ht="12.75">
      <c r="Q137" s="21"/>
    </row>
    <row r="138" ht="12.75">
      <c r="Q138" s="21"/>
    </row>
    <row r="139" ht="12.75">
      <c r="Q139" s="21"/>
    </row>
    <row r="140" ht="12.75">
      <c r="Q140" s="21"/>
    </row>
    <row r="141" ht="12.75">
      <c r="Q141" s="21"/>
    </row>
    <row r="142" ht="12.75">
      <c r="Q142" s="21"/>
    </row>
    <row r="143" ht="12.75">
      <c r="Q143" s="21"/>
    </row>
    <row r="144" ht="12.75">
      <c r="Q144" s="21"/>
    </row>
    <row r="145" ht="12.75">
      <c r="Q145" s="21"/>
    </row>
    <row r="146" ht="12.75">
      <c r="Q146" s="21"/>
    </row>
    <row r="147" ht="12.75">
      <c r="Q147" s="21"/>
    </row>
    <row r="148" spans="15:17" ht="12.75">
      <c r="O148" t="s">
        <v>35</v>
      </c>
      <c r="Q148" s="21"/>
    </row>
    <row r="149" ht="12.75">
      <c r="Q149" s="21"/>
    </row>
    <row r="150" ht="12.75">
      <c r="Q150" s="21"/>
    </row>
    <row r="151" ht="12.75">
      <c r="Q151" s="21"/>
    </row>
    <row r="152" ht="12.75">
      <c r="Q152" s="21"/>
    </row>
    <row r="153" ht="12.75">
      <c r="Q153" s="21"/>
    </row>
    <row r="154" ht="12.75">
      <c r="Q154" s="21"/>
    </row>
    <row r="155" ht="12.75">
      <c r="Q155" s="21"/>
    </row>
    <row r="156" ht="12.75">
      <c r="Q156" s="21"/>
    </row>
    <row r="157" ht="12.75">
      <c r="Q157" s="21"/>
    </row>
    <row r="158" ht="12.75">
      <c r="Q158" s="21"/>
    </row>
    <row r="159" ht="12.75">
      <c r="Q159" s="21"/>
    </row>
    <row r="160" ht="12.75">
      <c r="Q160" s="21"/>
    </row>
    <row r="161" ht="12.75">
      <c r="Q161" s="21"/>
    </row>
    <row r="162" ht="12.75">
      <c r="Q162" s="21"/>
    </row>
    <row r="163" ht="12.75">
      <c r="Q163" s="21"/>
    </row>
    <row r="164" ht="12.75">
      <c r="Q164" s="21"/>
    </row>
    <row r="165" ht="12.75">
      <c r="Q165" s="21"/>
    </row>
    <row r="166" ht="12.75">
      <c r="Q166" s="21"/>
    </row>
    <row r="167" ht="12.75">
      <c r="Q167" s="21"/>
    </row>
    <row r="168" ht="12.75">
      <c r="Q168" s="21"/>
    </row>
    <row r="169" ht="12.75">
      <c r="Q169" s="21"/>
    </row>
    <row r="170" ht="12.75">
      <c r="Q170" s="21"/>
    </row>
    <row r="171" ht="12.75">
      <c r="Q171" s="21"/>
    </row>
    <row r="172" ht="12.75">
      <c r="Q172" s="21"/>
    </row>
    <row r="173" ht="12.75">
      <c r="Q173" s="21"/>
    </row>
    <row r="174" ht="12.75">
      <c r="Q174" s="21"/>
    </row>
    <row r="175" ht="12.75">
      <c r="Q175" s="21"/>
    </row>
    <row r="176" ht="12.75">
      <c r="Q176" s="21"/>
    </row>
    <row r="177" ht="12.75">
      <c r="Q177" s="21"/>
    </row>
    <row r="178" ht="12.75">
      <c r="Q178" s="21"/>
    </row>
    <row r="179" ht="12.75">
      <c r="Q179" s="21"/>
    </row>
    <row r="180" ht="12.75">
      <c r="Q180" s="21"/>
    </row>
    <row r="181" ht="12.75">
      <c r="Q181" s="21"/>
    </row>
    <row r="182" ht="12.75">
      <c r="Q182" s="21"/>
    </row>
    <row r="183" ht="12.75">
      <c r="Q183" s="21"/>
    </row>
    <row r="184" ht="12.75">
      <c r="Q184" s="21"/>
    </row>
    <row r="185" ht="12.75">
      <c r="Q185" s="21"/>
    </row>
    <row r="186" ht="12.75">
      <c r="Q186" s="21"/>
    </row>
    <row r="187" ht="12.75">
      <c r="Q187" s="21"/>
    </row>
    <row r="188" ht="12.75">
      <c r="Q188" s="21"/>
    </row>
    <row r="189" ht="12.75">
      <c r="Q189" s="21"/>
    </row>
    <row r="190" ht="12.75">
      <c r="Q190" s="21"/>
    </row>
    <row r="191" ht="12.75">
      <c r="Q191" s="21"/>
    </row>
    <row r="192" ht="12.75">
      <c r="Q192" s="21"/>
    </row>
    <row r="193" ht="12.75">
      <c r="Q193" s="21"/>
    </row>
    <row r="194" ht="12.75">
      <c r="Q194" s="21"/>
    </row>
    <row r="195" ht="12.75">
      <c r="Q195" s="21"/>
    </row>
    <row r="196" ht="12.75">
      <c r="Q196" s="21"/>
    </row>
    <row r="197" ht="12.75">
      <c r="Q197" s="21"/>
    </row>
    <row r="198" ht="12.75">
      <c r="Q198" s="21"/>
    </row>
    <row r="199" ht="12.75">
      <c r="Q199" s="21"/>
    </row>
    <row r="200" ht="12.75">
      <c r="Q200" s="21"/>
    </row>
    <row r="201" ht="12.75">
      <c r="Q201" s="21"/>
    </row>
    <row r="202" ht="12.75">
      <c r="Q202" s="21"/>
    </row>
    <row r="203" ht="12.75">
      <c r="Q203" s="21"/>
    </row>
    <row r="204" ht="12.75">
      <c r="Q204" s="21"/>
    </row>
    <row r="205" ht="12.75">
      <c r="Q205" s="21"/>
    </row>
    <row r="206" ht="12.75">
      <c r="Q206" s="21"/>
    </row>
    <row r="207" ht="12.75">
      <c r="Q207" s="21"/>
    </row>
    <row r="208" ht="12.75">
      <c r="Q208" s="21"/>
    </row>
    <row r="209" ht="12.75">
      <c r="Q209" s="21"/>
    </row>
    <row r="210" ht="12.75">
      <c r="Q210" s="21"/>
    </row>
    <row r="211" ht="12.75">
      <c r="Q211" s="21"/>
    </row>
    <row r="212" ht="12.75">
      <c r="Q212" s="21"/>
    </row>
    <row r="213" ht="12.75">
      <c r="Q213" s="21"/>
    </row>
    <row r="214" ht="12.75">
      <c r="Q214" s="21"/>
    </row>
    <row r="215" ht="12.75">
      <c r="Q215" s="21"/>
    </row>
    <row r="216" ht="12.75">
      <c r="Q216" s="21"/>
    </row>
    <row r="217" ht="12.75">
      <c r="Q217" s="21"/>
    </row>
    <row r="218" ht="12.75">
      <c r="Q218" s="21"/>
    </row>
    <row r="219" ht="12.75">
      <c r="Q219" s="21"/>
    </row>
    <row r="220" ht="12.75">
      <c r="Q220" s="21"/>
    </row>
    <row r="221" ht="12.75">
      <c r="Q221" s="21"/>
    </row>
    <row r="222" ht="12.75">
      <c r="Q222" s="21"/>
    </row>
    <row r="223" ht="12.75">
      <c r="Q223" s="21"/>
    </row>
    <row r="224" ht="12.75">
      <c r="Q224" s="21"/>
    </row>
    <row r="225" ht="12.75">
      <c r="Q225" s="21"/>
    </row>
    <row r="226" ht="12.75">
      <c r="Q226" s="21"/>
    </row>
    <row r="227" ht="12.75">
      <c r="Q227" s="21"/>
    </row>
    <row r="228" ht="12.75">
      <c r="Q228" s="21"/>
    </row>
    <row r="229" ht="12.75">
      <c r="Q229" s="21"/>
    </row>
    <row r="230" ht="12.75">
      <c r="Q230" s="21"/>
    </row>
    <row r="231" ht="12.75">
      <c r="Q231" s="21"/>
    </row>
    <row r="232" ht="12.75">
      <c r="Q232" s="21"/>
    </row>
    <row r="233" ht="12.75">
      <c r="Q233" s="21"/>
    </row>
    <row r="234" ht="12.75">
      <c r="Q234" s="21"/>
    </row>
    <row r="235" ht="12.75">
      <c r="Q235" s="21"/>
    </row>
    <row r="236" spans="14:17" ht="12.75">
      <c r="N236" t="s">
        <v>36</v>
      </c>
      <c r="Q236" s="21"/>
    </row>
    <row r="237" ht="12.75">
      <c r="Q237" s="21"/>
    </row>
    <row r="238" ht="12.75">
      <c r="Q238" s="21"/>
    </row>
    <row r="239" ht="12.75">
      <c r="Q239" s="21"/>
    </row>
    <row r="240" spans="14:17" ht="12.75">
      <c r="N240" t="s">
        <v>37</v>
      </c>
      <c r="Q240" s="21"/>
    </row>
    <row r="241" ht="12.75">
      <c r="Q241" s="21"/>
    </row>
    <row r="242" ht="12.75">
      <c r="Q242" s="21"/>
    </row>
    <row r="243" ht="12.75">
      <c r="Q243" s="21"/>
    </row>
    <row r="244" ht="12.75">
      <c r="Q244" s="21"/>
    </row>
    <row r="245" ht="12.75">
      <c r="Q245" s="21"/>
    </row>
    <row r="246" ht="12.75">
      <c r="Q246" s="21"/>
    </row>
    <row r="247" ht="12.75">
      <c r="Q247" s="21"/>
    </row>
    <row r="248" spans="15:17" ht="12.75">
      <c r="O248" s="31"/>
      <c r="Q248" s="21"/>
    </row>
    <row r="249" ht="12.75">
      <c r="Q249" s="21"/>
    </row>
    <row r="250" ht="12.75">
      <c r="Q250" s="21"/>
    </row>
    <row r="251" ht="12.75">
      <c r="Q251" s="21"/>
    </row>
    <row r="252" ht="12.75">
      <c r="Q252" s="21"/>
    </row>
    <row r="253" ht="12.75">
      <c r="Q253" s="21"/>
    </row>
    <row r="254" ht="12.75">
      <c r="Q254" s="21"/>
    </row>
    <row r="255" ht="12.75">
      <c r="Q255" s="21"/>
    </row>
    <row r="256" ht="12.75">
      <c r="Q256" s="21"/>
    </row>
    <row r="257" ht="12.75">
      <c r="Q257" s="21">
        <f>IF(P257=0,0,Q256+P257)</f>
        <v>0</v>
      </c>
    </row>
    <row r="258" ht="12.75">
      <c r="Q258" s="21">
        <f>IF(P258=0,0,Q257+P258)</f>
        <v>0</v>
      </c>
    </row>
    <row r="259" spans="15:17" ht="12.75">
      <c r="O259" t="s">
        <v>38</v>
      </c>
      <c r="Q259" s="21">
        <f>IF(P259=0,0,Q258+P259)</f>
        <v>0</v>
      </c>
    </row>
    <row r="260" ht="12.75">
      <c r="Q260" s="21">
        <f aca="true" t="shared" si="27" ref="Q260:Q323">IF(P260=0,0,Q259+P260)</f>
        <v>0</v>
      </c>
    </row>
    <row r="261" ht="12.75">
      <c r="Q261" s="21">
        <f t="shared" si="27"/>
        <v>0</v>
      </c>
    </row>
    <row r="262" ht="12.75">
      <c r="Q262" s="21">
        <f t="shared" si="27"/>
        <v>0</v>
      </c>
    </row>
    <row r="263" ht="12.75">
      <c r="Q263" s="21">
        <f t="shared" si="27"/>
        <v>0</v>
      </c>
    </row>
    <row r="264" spans="15:17" ht="12.75">
      <c r="O264" t="s">
        <v>39</v>
      </c>
      <c r="Q264" s="21">
        <f t="shared" si="27"/>
        <v>0</v>
      </c>
    </row>
    <row r="265" ht="12.75">
      <c r="Q265" s="21">
        <f t="shared" si="27"/>
        <v>0</v>
      </c>
    </row>
    <row r="266" ht="12.75">
      <c r="Q266" s="21">
        <f t="shared" si="27"/>
        <v>0</v>
      </c>
    </row>
    <row r="267" ht="12.75">
      <c r="Q267" s="21">
        <f t="shared" si="27"/>
        <v>0</v>
      </c>
    </row>
    <row r="268" ht="12.75">
      <c r="Q268" s="21">
        <f t="shared" si="27"/>
        <v>0</v>
      </c>
    </row>
    <row r="269" ht="12.75">
      <c r="Q269" s="21">
        <f t="shared" si="27"/>
        <v>0</v>
      </c>
    </row>
    <row r="270" ht="12.75">
      <c r="Q270" s="21">
        <f t="shared" si="27"/>
        <v>0</v>
      </c>
    </row>
    <row r="271" ht="12.75">
      <c r="Q271" s="21">
        <f t="shared" si="27"/>
        <v>0</v>
      </c>
    </row>
    <row r="272" ht="12.75">
      <c r="Q272" s="21">
        <f t="shared" si="27"/>
        <v>0</v>
      </c>
    </row>
    <row r="273" ht="12.75">
      <c r="Q273" s="21">
        <f t="shared" si="27"/>
        <v>0</v>
      </c>
    </row>
    <row r="274" ht="12.75">
      <c r="Q274" s="21">
        <f t="shared" si="27"/>
        <v>0</v>
      </c>
    </row>
    <row r="275" ht="12.75">
      <c r="Q275" s="21">
        <f t="shared" si="27"/>
        <v>0</v>
      </c>
    </row>
    <row r="276" ht="12.75">
      <c r="Q276" s="21">
        <f t="shared" si="27"/>
        <v>0</v>
      </c>
    </row>
    <row r="277" ht="12.75">
      <c r="Q277" s="21">
        <f t="shared" si="27"/>
        <v>0</v>
      </c>
    </row>
    <row r="278" ht="12.75">
      <c r="Q278" s="21">
        <f t="shared" si="27"/>
        <v>0</v>
      </c>
    </row>
    <row r="279" ht="12.75">
      <c r="Q279" s="21">
        <f t="shared" si="27"/>
        <v>0</v>
      </c>
    </row>
    <row r="280" ht="12.75">
      <c r="Q280" s="21">
        <f t="shared" si="27"/>
        <v>0</v>
      </c>
    </row>
    <row r="281" ht="12.75">
      <c r="Q281" s="21">
        <f t="shared" si="27"/>
        <v>0</v>
      </c>
    </row>
    <row r="282" ht="12.75">
      <c r="Q282" s="21">
        <f t="shared" si="27"/>
        <v>0</v>
      </c>
    </row>
    <row r="283" ht="12.75">
      <c r="Q283" s="21">
        <f t="shared" si="27"/>
        <v>0</v>
      </c>
    </row>
    <row r="284" ht="12.75">
      <c r="Q284" s="21">
        <f t="shared" si="27"/>
        <v>0</v>
      </c>
    </row>
    <row r="285" ht="12.75">
      <c r="Q285" s="21">
        <f t="shared" si="27"/>
        <v>0</v>
      </c>
    </row>
    <row r="286" ht="12.75">
      <c r="Q286" s="21">
        <f t="shared" si="27"/>
        <v>0</v>
      </c>
    </row>
    <row r="287" ht="12.75">
      <c r="Q287" s="21">
        <f t="shared" si="27"/>
        <v>0</v>
      </c>
    </row>
    <row r="288" ht="12.75">
      <c r="Q288" s="21">
        <f t="shared" si="27"/>
        <v>0</v>
      </c>
    </row>
    <row r="289" ht="12.75">
      <c r="Q289" s="21">
        <f t="shared" si="27"/>
        <v>0</v>
      </c>
    </row>
    <row r="290" ht="12.75">
      <c r="Q290" s="21">
        <f t="shared" si="27"/>
        <v>0</v>
      </c>
    </row>
    <row r="291" ht="12.75">
      <c r="Q291" s="21">
        <f t="shared" si="27"/>
        <v>0</v>
      </c>
    </row>
    <row r="292" ht="12.75">
      <c r="Q292" s="21">
        <f t="shared" si="27"/>
        <v>0</v>
      </c>
    </row>
    <row r="293" ht="12.75">
      <c r="Q293" s="21">
        <f t="shared" si="27"/>
        <v>0</v>
      </c>
    </row>
    <row r="294" ht="12.75">
      <c r="Q294" s="21">
        <f t="shared" si="27"/>
        <v>0</v>
      </c>
    </row>
    <row r="295" ht="12.75">
      <c r="Q295" s="21">
        <f t="shared" si="27"/>
        <v>0</v>
      </c>
    </row>
    <row r="296" ht="12.75">
      <c r="Q296" s="21">
        <f t="shared" si="27"/>
        <v>0</v>
      </c>
    </row>
    <row r="297" ht="12.75">
      <c r="Q297" s="21">
        <f t="shared" si="27"/>
        <v>0</v>
      </c>
    </row>
    <row r="298" ht="12.75">
      <c r="Q298" s="21">
        <f t="shared" si="27"/>
        <v>0</v>
      </c>
    </row>
    <row r="299" ht="12.75">
      <c r="Q299" s="21">
        <f t="shared" si="27"/>
        <v>0</v>
      </c>
    </row>
    <row r="300" ht="12.75">
      <c r="Q300" s="21">
        <f t="shared" si="27"/>
        <v>0</v>
      </c>
    </row>
    <row r="301" ht="12.75">
      <c r="Q301" s="21">
        <f t="shared" si="27"/>
        <v>0</v>
      </c>
    </row>
    <row r="302" ht="12.75">
      <c r="Q302" s="21">
        <f t="shared" si="27"/>
        <v>0</v>
      </c>
    </row>
    <row r="303" ht="12.75">
      <c r="Q303" s="21">
        <f t="shared" si="27"/>
        <v>0</v>
      </c>
    </row>
    <row r="304" ht="12.75">
      <c r="Q304" s="21">
        <f t="shared" si="27"/>
        <v>0</v>
      </c>
    </row>
    <row r="305" ht="12.75">
      <c r="Q305" s="21">
        <f t="shared" si="27"/>
        <v>0</v>
      </c>
    </row>
    <row r="306" ht="12.75">
      <c r="Q306" s="21">
        <f t="shared" si="27"/>
        <v>0</v>
      </c>
    </row>
    <row r="307" ht="12.75">
      <c r="Q307" s="21">
        <f t="shared" si="27"/>
        <v>0</v>
      </c>
    </row>
    <row r="308" ht="12.75">
      <c r="Q308" s="21">
        <f t="shared" si="27"/>
        <v>0</v>
      </c>
    </row>
    <row r="309" ht="12.75">
      <c r="Q309" s="21">
        <f t="shared" si="27"/>
        <v>0</v>
      </c>
    </row>
    <row r="310" ht="12.75">
      <c r="Q310" s="21">
        <f t="shared" si="27"/>
        <v>0</v>
      </c>
    </row>
    <row r="311" ht="12.75">
      <c r="Q311" s="21">
        <f t="shared" si="27"/>
        <v>0</v>
      </c>
    </row>
    <row r="312" ht="12.75">
      <c r="Q312" s="21">
        <f t="shared" si="27"/>
        <v>0</v>
      </c>
    </row>
    <row r="313" ht="12.75">
      <c r="Q313" s="21">
        <f t="shared" si="27"/>
        <v>0</v>
      </c>
    </row>
    <row r="314" ht="12.75">
      <c r="Q314" s="21">
        <f t="shared" si="27"/>
        <v>0</v>
      </c>
    </row>
    <row r="315" spans="14:17" ht="12.75">
      <c r="N315" t="s">
        <v>43</v>
      </c>
      <c r="Q315" s="21">
        <f t="shared" si="27"/>
        <v>0</v>
      </c>
    </row>
    <row r="316" ht="12.75">
      <c r="Q316" s="21">
        <f t="shared" si="27"/>
        <v>0</v>
      </c>
    </row>
    <row r="317" ht="12.75">
      <c r="Q317" s="21">
        <f t="shared" si="27"/>
        <v>0</v>
      </c>
    </row>
    <row r="318" ht="12.75">
      <c r="Q318" s="21">
        <f t="shared" si="27"/>
        <v>0</v>
      </c>
    </row>
    <row r="319" ht="12.75">
      <c r="Q319" s="21">
        <f t="shared" si="27"/>
        <v>0</v>
      </c>
    </row>
    <row r="320" ht="12.75">
      <c r="Q320" s="21">
        <f t="shared" si="27"/>
        <v>0</v>
      </c>
    </row>
    <row r="321" ht="12.75">
      <c r="Q321" s="21">
        <f t="shared" si="27"/>
        <v>0</v>
      </c>
    </row>
    <row r="322" ht="12.75">
      <c r="Q322" s="21">
        <f t="shared" si="27"/>
        <v>0</v>
      </c>
    </row>
    <row r="323" ht="12.75">
      <c r="Q323" s="21">
        <f t="shared" si="27"/>
        <v>0</v>
      </c>
    </row>
    <row r="324" ht="12.75">
      <c r="Q324" s="21">
        <f aca="true" t="shared" si="28" ref="Q324:Q329">IF(P324=0,0,Q323+P324)</f>
        <v>0</v>
      </c>
    </row>
    <row r="325" ht="12.75">
      <c r="Q325" s="21">
        <f t="shared" si="28"/>
        <v>0</v>
      </c>
    </row>
    <row r="326" ht="12.75">
      <c r="Q326" s="21">
        <f t="shared" si="28"/>
        <v>0</v>
      </c>
    </row>
    <row r="327" ht="12.75">
      <c r="Q327" s="21">
        <f t="shared" si="28"/>
        <v>0</v>
      </c>
    </row>
    <row r="328" ht="12.75">
      <c r="Q328" s="21">
        <f t="shared" si="28"/>
        <v>0</v>
      </c>
    </row>
    <row r="329" ht="12.75">
      <c r="Q329" s="21">
        <f t="shared" si="28"/>
        <v>0</v>
      </c>
    </row>
    <row r="450" ht="12.75" customHeight="1"/>
  </sheetData>
  <sheetProtection/>
  <dataValidations count="1">
    <dataValidation type="date" operator="greaterThan" allowBlank="1" showErrorMessage="1" errorTitle="Controllo Data" error="Il Campo non contiene un formato data valido!" sqref="A40:A56 A2:A38 F2:F43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2022-04-19T15:16:46Z</dcterms:modified>
  <cp:category/>
  <cp:version/>
  <cp:contentType/>
  <cp:contentStatus/>
</cp:coreProperties>
</file>